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X:\GRADNJA BREŽINE\OP Sanacija erozijskih grap Ušnik-Plave\Popravki\"/>
    </mc:Choice>
  </mc:AlternateContent>
  <bookViews>
    <workbookView xWindow="-105" yWindow="-105" windowWidth="23250" windowHeight="12570"/>
  </bookViews>
  <sheets>
    <sheet name="UŠNIK-PLAVE" sheetId="15" r:id="rId1"/>
  </sheets>
  <definedNames>
    <definedName name="_xlnm.Print_Area" localSheetId="0">'UŠNIK-PLAVE'!$A$1:$H$90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0" i="15" l="1"/>
  <c r="G51" i="15"/>
  <c r="G52" i="15"/>
  <c r="G53" i="15"/>
  <c r="G54" i="15"/>
  <c r="G55" i="15"/>
  <c r="G56" i="15"/>
  <c r="G57" i="15"/>
  <c r="G58" i="15"/>
  <c r="G59" i="15"/>
  <c r="G60" i="15"/>
  <c r="G61" i="15"/>
  <c r="G62" i="15"/>
  <c r="G63" i="15"/>
  <c r="G64" i="15"/>
  <c r="G65" i="15"/>
  <c r="G66" i="15"/>
  <c r="G67" i="15"/>
  <c r="G68" i="15"/>
  <c r="G69" i="15"/>
  <c r="G70" i="15"/>
  <c r="G71" i="15"/>
  <c r="G72" i="15"/>
  <c r="G73" i="15"/>
  <c r="G29" i="15"/>
  <c r="G30" i="15"/>
  <c r="G31" i="15"/>
  <c r="G35" i="15"/>
  <c r="G36" i="15"/>
  <c r="G37" i="15"/>
  <c r="G38" i="15"/>
  <c r="G39" i="15"/>
  <c r="G40" i="15"/>
  <c r="G41" i="15"/>
  <c r="G82" i="15" l="1"/>
  <c r="E32" i="15" l="1"/>
  <c r="G32" i="15" s="1"/>
  <c r="G34" i="15"/>
  <c r="A38" i="15" l="1"/>
  <c r="E33" i="15" l="1"/>
  <c r="G33" i="15" s="1"/>
  <c r="E27" i="15"/>
  <c r="A70" i="15" l="1"/>
  <c r="A71" i="15" s="1"/>
  <c r="A65" i="15"/>
  <c r="A66" i="15" s="1"/>
  <c r="A67" i="15" s="1"/>
  <c r="G83" i="15" l="1"/>
  <c r="G81" i="15"/>
  <c r="G80" i="15"/>
  <c r="G79" i="15"/>
  <c r="A79" i="15"/>
  <c r="A80" i="15" s="1"/>
  <c r="G78" i="15"/>
  <c r="G49" i="15"/>
  <c r="A53" i="15"/>
  <c r="A54" i="15" s="1"/>
  <c r="G48" i="15"/>
  <c r="G47" i="15"/>
  <c r="G28" i="15"/>
  <c r="G27" i="15"/>
  <c r="G26" i="15"/>
  <c r="A26" i="15"/>
  <c r="A27" i="15" s="1"/>
  <c r="A28" i="15" s="1"/>
  <c r="A29" i="15" s="1"/>
  <c r="G25" i="15"/>
  <c r="G42" i="15" l="1"/>
  <c r="G9" i="15" s="1"/>
  <c r="G74" i="15"/>
  <c r="G10" i="15" s="1"/>
  <c r="G84" i="15"/>
  <c r="G11" i="15" s="1"/>
  <c r="A34" i="15"/>
  <c r="A35" i="15" s="1"/>
  <c r="A30" i="15"/>
  <c r="A31" i="15" s="1"/>
  <c r="A56" i="15"/>
  <c r="G12" i="15" l="1"/>
  <c r="G13" i="15" s="1"/>
  <c r="G14" i="15" s="1"/>
  <c r="A36" i="15"/>
  <c r="A58" i="15"/>
  <c r="G15" i="15" l="1"/>
  <c r="G16" i="15" s="1"/>
</calcChain>
</file>

<file path=xl/sharedStrings.xml><?xml version="1.0" encoding="utf-8"?>
<sst xmlns="http://schemas.openxmlformats.org/spreadsheetml/2006/main" count="155" uniqueCount="97">
  <si>
    <t>m1</t>
  </si>
  <si>
    <t>ur</t>
  </si>
  <si>
    <t>EM</t>
  </si>
  <si>
    <t>Zap.št.</t>
  </si>
  <si>
    <t>Šifra</t>
  </si>
  <si>
    <t>Opis</t>
  </si>
  <si>
    <t>Kol.</t>
  </si>
  <si>
    <t>Cena/EM</t>
  </si>
  <si>
    <t>Vrednost</t>
  </si>
  <si>
    <t>SKUPAJ BREZ DDV :</t>
  </si>
  <si>
    <t>SKUPAJ Z DDV :</t>
  </si>
  <si>
    <t>DDV 22 % :</t>
  </si>
  <si>
    <t>A</t>
  </si>
  <si>
    <t>B</t>
  </si>
  <si>
    <t>PRIPRAVLJALNA DELA:</t>
  </si>
  <si>
    <t>PRIPRAVLJALNA DELA SKUPAJ:</t>
  </si>
  <si>
    <t>ZAVAROVALNA DELA:</t>
  </si>
  <si>
    <t>ZAVAROVALNA DELA SKUPAJ:</t>
  </si>
  <si>
    <t>C</t>
  </si>
  <si>
    <t>kos</t>
  </si>
  <si>
    <t>PRIPRAVLJALNA DELA</t>
  </si>
  <si>
    <t>ZAVAROVALNA DELA</t>
  </si>
  <si>
    <t>nepredvidena dela 10%:</t>
  </si>
  <si>
    <t>REKAPITULACIJA</t>
  </si>
  <si>
    <t>TUJE STORITVE</t>
  </si>
  <si>
    <t>m2</t>
  </si>
  <si>
    <t>Elaborat za izvedbo cestne zapore.</t>
  </si>
  <si>
    <t>m</t>
  </si>
  <si>
    <t>kos 
(ocena)</t>
  </si>
  <si>
    <t>TUJE STORITVE SKUPAJ:</t>
  </si>
  <si>
    <r>
      <rPr>
        <b/>
        <sz val="10"/>
        <rFont val="Arial"/>
        <family val="2"/>
      </rPr>
      <t>Zakoličbe</t>
    </r>
    <r>
      <rPr>
        <sz val="10"/>
        <rFont val="Arial"/>
        <family val="2"/>
      </rPr>
      <t xml:space="preserve"> linije objektov vključno z zakoličbo profilov </t>
    </r>
  </si>
  <si>
    <r>
      <rPr>
        <b/>
        <sz val="10"/>
        <rFont val="Arial"/>
        <family val="2"/>
      </rPr>
      <t>Izdelava manipulativnega platoja</t>
    </r>
    <r>
      <rPr>
        <sz val="10"/>
        <rFont val="Arial"/>
        <family val="2"/>
      </rPr>
      <t xml:space="preserve"> dimenzij ca 2.50x6.00 m.
Za stabilizacijo se uporabi debla podrtih dreves (na spodnji strani 2-3 kom), ki se jih stabilizira s koli dolžine ca 1.0 - 1.5 m. Za prekritje se uporabi lesene deske dolžine ca 2.50 m. Izdelava delovnega platoja za razklad opreme in materiala v času izvedbe ograj PLS7 in PLS8.</t>
    </r>
  </si>
  <si>
    <t>ura</t>
  </si>
  <si>
    <t>ODSEK CESTE G2-103/1008 Ušnik – Plave od km 4.270 do km 4.628</t>
  </si>
  <si>
    <r>
      <rPr>
        <b/>
        <sz val="10"/>
        <rFont val="Arial"/>
        <family val="2"/>
      </rPr>
      <t>Izravnava terena</t>
    </r>
    <r>
      <rPr>
        <sz val="10"/>
        <rFont val="Arial"/>
        <family val="2"/>
      </rPr>
      <t xml:space="preserve"> v trasi palisad in varovalnih ograj v mehki do trdi kamnini (strojno, ročno) za zvezni potek spodnje nosilne vrvi. Upoštevati tudi pikiranje z udarnim kladivom (ročno).  </t>
    </r>
  </si>
  <si>
    <t xml:space="preserve">kos </t>
  </si>
  <si>
    <r>
      <rPr>
        <b/>
        <sz val="10"/>
        <rFont val="Arial"/>
        <family val="2"/>
      </rPr>
      <t xml:space="preserve">Ureditev dostopov </t>
    </r>
    <r>
      <rPr>
        <sz val="10"/>
        <rFont val="Arial"/>
        <family val="2"/>
      </rPr>
      <t xml:space="preserve">
za potrebe izvedbe (izvedba sidrišč, oprijemalnih/varovalnih vrvi na zgornjem delu, nadelava sestopov itd.)</t>
    </r>
  </si>
  <si>
    <r>
      <rPr>
        <b/>
        <sz val="10"/>
        <rFont val="Arial"/>
        <family val="2"/>
      </rPr>
      <t>Ročno čiščenje brežine pred polaganjem mrež ter preostale obcestne brežine nad PLS LIN9 do PLS LIN7 (Lokacija 2)</t>
    </r>
    <r>
      <rPr>
        <sz val="10"/>
        <rFont val="Arial"/>
        <family val="2"/>
      </rPr>
      <t xml:space="preserve"> odstranjevanje labilnih delov z odvozom materiala na deponijo po izboru izvajalca, vključno s pregledom brežine</t>
    </r>
  </si>
  <si>
    <t xml:space="preserve"> </t>
  </si>
  <si>
    <r>
      <rPr>
        <b/>
        <sz val="10"/>
        <rFont val="Arial"/>
        <family val="2"/>
      </rPr>
      <t>Izdelava začasne zaščitne ograje</t>
    </r>
    <r>
      <rPr>
        <sz val="10"/>
        <rFont val="Arial"/>
        <family val="2"/>
      </rPr>
      <t xml:space="preserve"> na spodnjem robu, iz RA palic in heksagonalno mrežo 2.7mm, višina ograje 2.0m, zabijanje ali uvrtanje do 1.0 m, odstranitev po končanih delih
Postavitev pod lokacijami vgradnje podajno lovilnih ograj na zg. delih - (PLS 1,2 - 20 m, PLS 3 - 25 m, PLS 4 - 20 m, PLS 6 - 40 m)</t>
    </r>
  </si>
  <si>
    <t xml:space="preserve">Projektantski nadzor
V sklopu projektantskega nadzora je predvidena prisotnost projektanta v času trasiranja in zakoličbe podajno lovilnih sistemov ter morebitnih prilagoditev. Obračun na podlagi porabljenih ur (vpis v gradbeni dnevnik).
</t>
  </si>
  <si>
    <t>Geomehanski nadzor
V sklopu geomehanskega nadzora je predvidena prisotnost geologa v času vrtalnih del ter podajanje usmeritev glede sidranja objektov. Obračun na podlagi porabljenih ur (vpis v gradbeni dnevnik).</t>
  </si>
  <si>
    <t>Izdelava projektne dokumentacije INID in Navodil za vzdrževanje in obratovanje objekta.</t>
  </si>
  <si>
    <r>
      <rPr>
        <b/>
        <sz val="10"/>
        <rFont val="Arial"/>
        <family val="2"/>
      </rPr>
      <t>Demontaža obstoječih AB drogov</t>
    </r>
    <r>
      <rPr>
        <sz val="10"/>
        <rFont val="Arial"/>
        <family val="2"/>
      </rPr>
      <t xml:space="preserve">
z odvozom na deponijo (opuščena linija elektrovoda na brežini)</t>
    </r>
  </si>
  <si>
    <r>
      <rPr>
        <b/>
        <sz val="10"/>
        <rFont val="Arial"/>
        <family val="2"/>
      </rPr>
      <t>Organizacija gradbišča</t>
    </r>
    <r>
      <rPr>
        <sz val="10"/>
        <rFont val="Arial"/>
        <family val="2"/>
      </rPr>
      <t xml:space="preserve">
postavitev, demontaža in končni odvoz vseh začasnih objektov</t>
    </r>
  </si>
  <si>
    <r>
      <rPr>
        <b/>
        <sz val="10"/>
        <rFont val="Arial"/>
        <family val="2"/>
      </rPr>
      <t>Posek in odstranitev dreves</t>
    </r>
    <r>
      <rPr>
        <sz val="10"/>
        <rFont val="Arial"/>
        <family val="2"/>
      </rPr>
      <t xml:space="preserve"> s premerom debla 11-30 cm,                              varno spravilo skladno z gozdnim redom skupaj z vsemi prenosi ter nakladanjem in odvozom na trajno deponijo, vključno s stroški deponiranja ali stabilno zalaganje                                                                   </t>
    </r>
  </si>
  <si>
    <r>
      <rPr>
        <b/>
        <sz val="10"/>
        <rFont val="Arial"/>
        <family val="2"/>
      </rPr>
      <t>Posek in odstranitev dreves</t>
    </r>
    <r>
      <rPr>
        <sz val="10"/>
        <rFont val="Arial"/>
        <family val="2"/>
      </rPr>
      <t xml:space="preserve"> s premerom debla 31-50 cm, varno spravilo skladno z gozdnim redom skupaj z vsemi prenosi ter nakladanjem in odvozom na trajno deponijo, vključno s stroški deponiranja ali stabilno zalaganje          </t>
    </r>
  </si>
  <si>
    <r>
      <rPr>
        <b/>
        <sz val="10"/>
        <rFont val="Arial"/>
        <family val="2"/>
      </rPr>
      <t>Posek in odstranitev dreves v alpinističnem pristopu na območju obcestne brežine (Lokacija 2)</t>
    </r>
    <r>
      <rPr>
        <sz val="10"/>
        <rFont val="Arial"/>
        <family val="2"/>
      </rPr>
      <t>, s premerom debla 11-30 cm, varno spravilo, alpinistični pristop, skupaj z vsemi prenosi ter nakladanjem in odvozom na trajno deponijo, vključno s stroški deponiranja in pregledom brežine</t>
    </r>
  </si>
  <si>
    <r>
      <t xml:space="preserve">Zaščita cestnega ustroja 
</t>
    </r>
    <r>
      <rPr>
        <sz val="10"/>
        <rFont val="Arial"/>
        <family val="2"/>
      </rPr>
      <t xml:space="preserve">Dobava, razprostiranje nasipnega materiala 0/45 za izvedbo zaščite voziščnega ustroja v debelini 50cm (vklučno s premiki materiala po obdelovalnem odseku, ter končnim čiščenjm in odvozom na deponijo). Celotna površina varovanja je ocenjena na 850 m2. </t>
    </r>
    <r>
      <rPr>
        <b/>
        <sz val="10"/>
        <rFont val="Arial"/>
        <family val="2"/>
      </rPr>
      <t>Zaščita cestnega ustroja je predvidena na celotnem odseku, razen pod PLS LIN 5 ter pod obstoječima varovalnima ograjama na začetku in koncu odseka.</t>
    </r>
  </si>
  <si>
    <r>
      <rPr>
        <b/>
        <sz val="10"/>
        <rFont val="Arial"/>
        <family val="2"/>
      </rPr>
      <t>Demontaža obstoječe toge lesene palisade</t>
    </r>
    <r>
      <rPr>
        <sz val="10"/>
        <rFont val="Arial"/>
        <family val="2"/>
      </rPr>
      <t xml:space="preserve">
v km 4.435 do km 4.454 ter v km 4.525 do km 4.537, vključno z odvozom na deponijo in stroški deponiranja.</t>
    </r>
  </si>
  <si>
    <t>Testiranje sider
Izvedba izvlečnih testov sider (10 izvlečnih testov) in poročila o preiskavi sider. Skupaj z dobavo, vrtanjem, vgradnjo in injektiranjem 5 žrtvenih sider. Lokacije žrtvenih in testnih sider določi projektant.</t>
  </si>
  <si>
    <t>Izdelava geodetskega posnetka.</t>
  </si>
  <si>
    <t>PONUDBENI PREDRAČUN</t>
  </si>
  <si>
    <t>Sanacija erozijskih grap na državni cesti G2-103/1008 Ušnik-Plave od km 4.270 do km 4.628</t>
  </si>
  <si>
    <r>
      <t xml:space="preserve">Polovična zapora ceste s semaforjem, dolžine 170-250m 
</t>
    </r>
    <r>
      <rPr>
        <sz val="10"/>
        <rFont val="Arial"/>
        <family val="2"/>
      </rPr>
      <t>Upoštevati delne popolne zapore ceste in 2x premik zapore</t>
    </r>
    <r>
      <rPr>
        <b/>
        <sz val="10"/>
        <rFont val="Arial"/>
        <family val="2"/>
      </rPr>
      <t xml:space="preserve">
</t>
    </r>
    <r>
      <rPr>
        <sz val="10"/>
        <rFont val="Arial"/>
        <family val="2"/>
      </rPr>
      <t xml:space="preserve">Skupni čas izvedbe del - predvideno ca 5 mesecev. Obračun zapore po dejanskih stroških koncesionarja in  predloženem računu koncesionarja.   </t>
    </r>
  </si>
  <si>
    <r>
      <t xml:space="preserve">Zavarovanje začasne prometne ureditve z nadvišano BVO ograjo l=6m, skupne višine z nadvišanjem H=3.00 m na skupni dolžini ca 360 m (Dolžina posameznega odseka ca 180m). 
Upoštevati 2 delna premika skladno z napredovanjem del vključno z vsemi manipulativnimi stroški.
</t>
    </r>
    <r>
      <rPr>
        <sz val="10"/>
        <rFont val="Arial"/>
        <family val="2"/>
      </rPr>
      <t>Dolžine operativnih pasov se določi na podlagi ponudnikove tehnologije izvedbe del, ograje se prestavlja.</t>
    </r>
    <r>
      <rPr>
        <b/>
        <sz val="10"/>
        <rFont val="Arial"/>
        <family val="2"/>
      </rPr>
      <t xml:space="preserve">
</t>
    </r>
    <r>
      <rPr>
        <sz val="10"/>
        <rFont val="Arial"/>
        <family val="2"/>
      </rPr>
      <t xml:space="preserve">Za čas postavitve varovalnih ograj, palisad in prekrivnih mrež. </t>
    </r>
  </si>
  <si>
    <r>
      <rPr>
        <b/>
        <sz val="10"/>
        <rFont val="Arial"/>
        <family val="2"/>
      </rPr>
      <t>Helikopterski transport opreme in materiala.</t>
    </r>
    <r>
      <rPr>
        <sz val="10"/>
        <rFont val="Arial"/>
        <family val="2"/>
      </rPr>
      <t xml:space="preserve">
Predvideva se helikopterski transport materiala za potrebe izvedbe lovilnih ograj na Linijah 7 in 8 - skupaj 118m + OG 7. Izvedba ostalih sistemov in prekrivnih mrež je predvidena iz avtodvigala oz. s pomočjo internih prevozov ter naknadnega vitlanja. Ocenjena količina helikopterskih transportov cca 16 internih transportnih letov + nalet in odlet do lokacije. Opisi so podani na podlagi ocenjene tehnologije del (v pomoč ponudnikov) in niso zavezujoči - ponudnik poda svojo stroškovno kalkulacijo internih transportov glede na izbano tehnologijo del. Količine helikopterskega transporta opreme in materiala se potrjuje na podlagi dnevnika letenja.</t>
    </r>
  </si>
  <si>
    <r>
      <rPr>
        <b/>
        <sz val="11"/>
        <rFont val="Arial"/>
        <family val="2"/>
      </rPr>
      <t>PLS-LIN6</t>
    </r>
    <r>
      <rPr>
        <b/>
        <sz val="10"/>
        <rFont val="Arial"/>
        <family val="2"/>
      </rPr>
      <t xml:space="preserve">
PODAJNO LOVILNA OGRAJA  - ETA certificirana lovilna ograja višine 5 m, dolžine 30 m, ENERGIJA 2000 kJ (upoštevati zapiranje obeh stranskih trikotnikov)
</t>
    </r>
    <r>
      <rPr>
        <sz val="10"/>
        <rFont val="Arial"/>
        <family val="2"/>
      </rPr>
      <t xml:space="preserve">Nabava, transport in montaža varovalne podajno lovilne ograje z nominalno višino h = 5 m - višina merjena na sredini vsakega polja sistema. Dobava, vrtanje, vgradnja in injektiranje sider  (po potrebi s tekstilno nogavico), predvidene dolžine 3-5 m. 
Vključno z izvedbo obbetoniranega temelja pod stebri ograje. Upoštevati večjo dolžino stranskih in stranskih zalednih nosilnih vrvi, zaradi neugodne konfiguracije terena.
</t>
    </r>
  </si>
  <si>
    <r>
      <rPr>
        <b/>
        <sz val="11"/>
        <rFont val="Arial"/>
        <family val="2"/>
      </rPr>
      <t>PLS-LIN5</t>
    </r>
    <r>
      <rPr>
        <b/>
        <sz val="10"/>
        <rFont val="Arial"/>
        <family val="2"/>
      </rPr>
      <t xml:space="preserve">
PODAJNO LOVILNA OGRAJA  - ETA certificirana lovilna ograja višine 6 m, dolžine 76 m, ENERGIJA 3000 kJ (upoštevati zapiranje obeh stranskih trikotnikov)
</t>
    </r>
    <r>
      <rPr>
        <sz val="10"/>
        <rFont val="Arial"/>
        <family val="2"/>
      </rPr>
      <t xml:space="preserve">Nabava, transport in montaža varovalne podajno lovilne ograje z nominalno višino h = 6 m - višina merjena na sredini vsakega polja sistema. Dobava, vrtanje, vgradnja in injektiranje sider  (po potrebi s tekstilno nogavico), predvidene dolžine 4-6 m. </t>
    </r>
    <r>
      <rPr>
        <b/>
        <sz val="10"/>
        <rFont val="Arial"/>
        <family val="2"/>
      </rPr>
      <t xml:space="preserve">
</t>
    </r>
    <r>
      <rPr>
        <sz val="10"/>
        <rFont val="Arial"/>
        <family val="2"/>
      </rPr>
      <t xml:space="preserve">Vključno z izvedbo obbetoniranega temelja pod stebri ograje  ter izvedbo internega dolbrežnega sidranja med tretjim in četrtim poljem zaradi večje dolžine ograje.
</t>
    </r>
  </si>
  <si>
    <r>
      <rPr>
        <b/>
        <sz val="11"/>
        <rFont val="Arial"/>
        <family val="2"/>
      </rPr>
      <t>PLS-LIN4</t>
    </r>
    <r>
      <rPr>
        <b/>
        <sz val="10"/>
        <rFont val="Arial"/>
        <family val="2"/>
      </rPr>
      <t xml:space="preserve">
PODAJNO LOVILNA OGRAJA  - ETA certificirana lovilna ograja višine 5 m, dolžine 37.5 m, ENERGIJA 2000 kJ (upoštevati zapiranje desnega stranskega trikotnika ter levega zalednega stranskega trikotnika, vključno z napenjanjem dodatne nosilne vrvi v dnu)
</t>
    </r>
    <r>
      <rPr>
        <sz val="10"/>
        <rFont val="Arial"/>
        <family val="2"/>
      </rPr>
      <t>Nabava, transport in montaža varovalne podajno lovilne ograje z nominalno višino h = 5 m - višina merjena na sredini vsakega polja sistema. Dobava, vrtanje, vgradnja in injektiranje sider  (po potrebi s tekstilno nogavico), predvidene dolžine 3-5 m. Upoštevati večjo dolžino stranskih in stranskih zalednih nosilnih vrvi, zaradi neugodne konfiguracije terena. 
Vključno z izvedbo obbetoniranega temelja pod stebri ograje. Pri montaži prvega in drugega stebra je zaradi situacijsko lomljenega poteka ograje potrebno upoštevati izvedbo 1 dodatnega zalednega sidra, tako da se prvi steber sidra neodvisno od drugega.</t>
    </r>
    <r>
      <rPr>
        <b/>
        <sz val="10"/>
        <rFont val="Arial"/>
        <family val="2"/>
      </rPr>
      <t xml:space="preserve">
</t>
    </r>
  </si>
  <si>
    <r>
      <rPr>
        <b/>
        <sz val="11"/>
        <rFont val="Arial"/>
        <family val="2"/>
      </rPr>
      <t>PLS-LIN3</t>
    </r>
    <r>
      <rPr>
        <b/>
        <sz val="10"/>
        <rFont val="Arial"/>
        <family val="2"/>
      </rPr>
      <t xml:space="preserve">
PODAJNO LOVILNA OGRAJA  - ETA certificirana lovilna ograja višine 5 m, dolžine 34 m, ENERGIJA 2000 kJ (upoštevati zapiranje desnega stranskega trikotnika ter levega zalednega stranskega trikotnika, vključno z napenjanjem dodatne nosilne vrvi v dnu)
</t>
    </r>
    <r>
      <rPr>
        <sz val="10"/>
        <rFont val="Arial"/>
        <family val="2"/>
      </rPr>
      <t xml:space="preserve">Nabava, transport in montaža varovalne podajno lovilne ograje z nominalno višino h = 5 m - višina merjena na sredini vsakega polja sistema. Dobava, vrtanje, vgradnja in injektiranje sider  (po potrebi s tekstilno nogavico), predvidene dolžine 3-6 m. 
Vključno z izvedbo obbetoniranega temelja pod stebri ograje. Upoštevati tudi večjo dolžino stranskih in stranskih zalednih nosilnih vrvi, zaradi neugodne konfiguracije terena ter izvedbo internega dolbrežnega sidranja med tretjim in četrtim poljem zaradi loma situacijskega poteka ograje preko grebena. </t>
    </r>
    <r>
      <rPr>
        <b/>
        <sz val="10"/>
        <rFont val="Arial"/>
        <family val="2"/>
      </rPr>
      <t xml:space="preserve">
</t>
    </r>
  </si>
  <si>
    <r>
      <rPr>
        <b/>
        <sz val="11"/>
        <rFont val="Arial"/>
        <family val="2"/>
      </rPr>
      <t>PLS-LIN2</t>
    </r>
    <r>
      <rPr>
        <b/>
        <sz val="10"/>
        <rFont val="Arial"/>
        <family val="2"/>
      </rPr>
      <t xml:space="preserve">
PODAJNO LOVILNA OGRAJA  - ETA certificirana lovilna ograja višine 5 m, dolžine 48 m, ENERGIJA 2000 kJ (upoštevati zapiranje levega stranskega trikotnika)
</t>
    </r>
    <r>
      <rPr>
        <sz val="10"/>
        <rFont val="Arial"/>
        <family val="2"/>
      </rPr>
      <t xml:space="preserve">Nabava, transport in montaža varovalne podajno lovilne ograje z nominalno višino h = 5 m - višina merjena na sredini vsakega polja sistema. Dobava, vrtanje, vgradnja in injektiranje sider  (po potrebi s tekstilno nogavico), predvidene dolžine 3-6 m. </t>
    </r>
    <r>
      <rPr>
        <b/>
        <sz val="10"/>
        <rFont val="Arial"/>
        <family val="2"/>
      </rPr>
      <t xml:space="preserve">
</t>
    </r>
    <r>
      <rPr>
        <sz val="10"/>
        <rFont val="Arial"/>
        <family val="2"/>
      </rPr>
      <t xml:space="preserve">Vključno z izvedbo obbetoniranega temelja pod stebri ograje. Upoštevati tudi izvedbo internega dolbrežnega sidranja med prvim in drugim poljem zaradi loma situacijskega poteka ograje preko grebena ter izvedbo direktnega sidranja desne strani sistema (gledano gorbrežno) neposredno na skalo. </t>
    </r>
  </si>
  <si>
    <r>
      <rPr>
        <b/>
        <sz val="11"/>
        <rFont val="Arial"/>
        <family val="2"/>
      </rPr>
      <t>PLS-LIN9</t>
    </r>
    <r>
      <rPr>
        <b/>
        <sz val="10"/>
        <rFont val="Arial"/>
        <family val="2"/>
      </rPr>
      <t xml:space="preserve">
PODAJNO LOVILNA OGRAJA  - ETA certificirana lovilna ograja višine 3 m, dolžine 70 m, ENERGIJA 250 kJ (upoštevati zapiranje obeh stranskih trikotnikov) 
!!! MAKSIMALNI RAZTEZEK PLS PRI MEL TESTU NE SME PRESEGATI 4.60 m !!!
</t>
    </r>
    <r>
      <rPr>
        <sz val="10"/>
        <rFont val="Arial"/>
        <family val="2"/>
      </rPr>
      <t xml:space="preserve">Nabava, transport in montaža varovalne podajno lovilne ograje z nominalno višino h = 3 m - višina merjena na sredini vsakega polja sistema. Dobava, vrtanje, vgradnja in injektiranje sider  (po potrebi s tekstilno nogavico), predvidene dolžine 3 m. </t>
    </r>
    <r>
      <rPr>
        <b/>
        <sz val="10"/>
        <rFont val="Arial"/>
        <family val="2"/>
      </rPr>
      <t xml:space="preserve">
</t>
    </r>
    <r>
      <rPr>
        <sz val="10"/>
        <rFont val="Arial"/>
        <family val="2"/>
      </rPr>
      <t>Vključno z izvedbo obbetoniranega temelja pod stebri ograje. Upoštevati tudi izvedbo internega dolbrežnega sidranja med tretjim in četrtim poljem zaradi večje dolžine ograje.</t>
    </r>
  </si>
  <si>
    <r>
      <t xml:space="preserve">PODAJNO LOVILNA OGRAJA ZA GRAPE - OG1 (pod tretjim poljem PLS LIN 1)
- sestavljena iz CE certificirane specialne lovilne mreže in sekundarne mreže (pocinkano pletivo), višine 2m, skupne površine 13m2 (širina na vrhu cca 12.0 m, na dnu cca 1.0m). E=2000kJ, sistem mora biti preverjen na statično obremenitev za polno zasutje (odvisno od proizvajalca sistema). Predvideno je vrtanje 6 vrtin fi 90 in sidranje s tremi sidri gewi 40 na vsaki strani (ls=4m). Sistem je sestavljen iz obodne jeklene vrvi in vmesnih jeklenih vrvi med sidri, ki so amortizirane s zabsorbicjskimi zavorami. Vsi elementi sistema so vroče cinkani. 
</t>
    </r>
    <r>
      <rPr>
        <sz val="10"/>
        <rFont val="Arial"/>
        <family val="2"/>
      </rPr>
      <t>Nabava, dovoz ter montaža specialne lovilne ograje, vključno z dobavo, vrtanjem, vgradnjo in injektiranjem sider (po potrebi s tekstilno nogavico). Montaža skladna z navodili proizvajalca sistema. 
Potrebno upoštevati  izmero profila na mestu vgradnje in izdelavo po naročilu.</t>
    </r>
  </si>
  <si>
    <r>
      <t xml:space="preserve">PODAJNO LOVILNA OGRAJA ZA GRAPE - OG2 (pod petim poljem PLS LIN2)
- sestavljena iz CE certificirane specialne lovilne mreže in sekundarne mreže (pocinkano pletivo), višine 2m, skupne površine 15m2 (širina na vrhu cca 11.0 m, na dnu cca 4.0m). E=2000kJ, sistem mora biti preverjen na statično obremenitev za polno zasutje (odvisno od proizvajalca sistema). Predvideno je vrtanje 7 vrtin fi 90 mm in sidranje s tremi sidri na vsaki strani ter z enim sidrom v dnu (GEWI 40 oz. po proizvajalcu, ls=4m oz. skladno z navodili geomehanika). Sistem je sestavljen iz obodne jeklene vrvi in vmesnih jeklenih vrvi med sidri, ki so amortizirane s absorbicjskimi zavorami. Vsi elementi sistema so vroče cinkani. 
</t>
    </r>
    <r>
      <rPr>
        <sz val="10"/>
        <rFont val="Arial"/>
        <family val="2"/>
      </rPr>
      <t>Nabava, dovoz ter montaža specialne lovilne ograje, vključno z dobavo, vrtanjem, vgradnjo in injektiranjem sider (po potrebi s tekstilno nogavico). Montaža skladna z navodili proizvajalca sistema. 
Potrebno upoštevati  izmero profila na mestu vgradnje in izdelavo po naročilu.</t>
    </r>
  </si>
  <si>
    <r>
      <t xml:space="preserve">PODAJNO LOVILNA OGRAJA ZA GRAPE - OG3 (pod prvim poljem PLS LIN4)
- sestavljena iz CE certificirane specialne lovilne mreže in sekundarne mreže (pocinkano pletivo), višine 2m, skupne površine 10m2 (širina na vrhu cca 8.0 m, na dnu cca 1.0m). E=2000kJ, sistem mora biti preverjen na statično obremenitev za polno zasutje (odvisno od proizvajalca sistema). Predvideno je vrtanje 6 vrtin fi 90 in sidranje s tremi sidri gewi 40 na vsaki strani (ls=4m). Sistem je sestavljen iz obodne jeklene vrvi in vmesnih jeklenih vrvi med sidri, ki so amortizirane s absorbicjskimi zavorami. Vsi elementi sistema so vroče cinkani. 
</t>
    </r>
    <r>
      <rPr>
        <sz val="10"/>
        <rFont val="Arial"/>
        <family val="2"/>
      </rPr>
      <t>Nabava, dovoz ter montaža specialne lovilne ograje, vključno z dobavo, vrtanjem, vgradnjo in injektiranje sider (po potrebi s tekstilno nogavico). Montaža skladna z navodili proizvajalca sistema. 
Potrebno upoštevati  izmero profila na mestu vgradnje in izdelavo po naročilu.</t>
    </r>
  </si>
  <si>
    <r>
      <rPr>
        <b/>
        <sz val="11"/>
        <rFont val="Arial"/>
        <family val="2"/>
      </rPr>
      <t>PLS-LIN1</t>
    </r>
    <r>
      <rPr>
        <b/>
        <sz val="10"/>
        <rFont val="Arial"/>
        <family val="2"/>
      </rPr>
      <t xml:space="preserve">
PODAJNO LOVILNA OGRAJA  - ETA certificirana lovilna ograja višine 5 m, dolžine 43 m, ENERGIJA 2000 kJ (upoštevati zapiranje obeh stranskih trikotnikov)
</t>
    </r>
    <r>
      <rPr>
        <sz val="10"/>
        <rFont val="Arial"/>
        <family val="2"/>
      </rPr>
      <t xml:space="preserve">Nabava, transport in montaža varovalne podajno lovilne ograje z nominalno višino h = 5 m - višina merjena na sredini vsakega polja sistema. Dobava, vrtanje, vgradnja in injektiranje sider  (po potrebi s tekstilno nogavico), predvidene dolžine 3-6 m. </t>
    </r>
    <r>
      <rPr>
        <b/>
        <sz val="10"/>
        <rFont val="Arial"/>
        <family val="2"/>
      </rPr>
      <t xml:space="preserve">
</t>
    </r>
    <r>
      <rPr>
        <sz val="10"/>
        <rFont val="Arial"/>
        <family val="2"/>
      </rPr>
      <t>Vključno z izvedbo obbetoniranega temelja pod stebri ograje. Pri montaži četrtega in petega stebra je zaradi situacijsko lomljenega poteka ograje potrebno upoštevati izvedbo 1 dodatnega zalednega sidra, tako da se četrti steber sidra neodvisno od petega.</t>
    </r>
  </si>
  <si>
    <r>
      <rPr>
        <b/>
        <sz val="11"/>
        <rFont val="Arial"/>
        <family val="2"/>
      </rPr>
      <t>PLS-LIN8</t>
    </r>
    <r>
      <rPr>
        <b/>
        <sz val="10"/>
        <rFont val="Arial"/>
        <family val="2"/>
      </rPr>
      <t xml:space="preserve">
PODAJNO LOVILNA OGRAJA  - ETA certificirana lovilna ograja višine 5 m, dolžine 36 m, ENERGIJA 2000 kJ 
</t>
    </r>
    <r>
      <rPr>
        <sz val="10"/>
        <rFont val="Arial"/>
        <family val="2"/>
      </rPr>
      <t xml:space="preserve">Nabava, transport in montaža varovalne podajno lovilne ograje z nominalno višino h = 5 m - višina merjena na sredini vsakega polja sistema. Dobava, vrtanje, vgradnja in injektiranje sider  (po potrebi s tekstilno nogavico), predvidene dolžine 3-6 m. </t>
    </r>
    <r>
      <rPr>
        <b/>
        <sz val="10"/>
        <rFont val="Arial"/>
        <family val="2"/>
      </rPr>
      <t xml:space="preserve">
</t>
    </r>
    <r>
      <rPr>
        <sz val="10"/>
        <rFont val="Arial"/>
        <family val="2"/>
      </rPr>
      <t>Vključno z izvedbo obbetoniranega temelja pod stebri ograje. Upoštevati tudi večjo dolžino stranskih in stranskih zalednih nosilnih vrvi, zaradi neugodne konfiguracije terena. Upoštevati tudi izvedbo internega dolbrežnega sidranja med drugim in tretjim poljem.</t>
    </r>
  </si>
  <si>
    <r>
      <t xml:space="preserve">PODAJNO LOVILNA OGRAJA ZA GRAPE - OG4 (pod drugim poljem PLS LIN4)
- sestavljena iz CE certificirane specialne lovilne mreže in sekundarne mreže (pocinkano pletivo), višine 3m, skupne površine 18m2 (širina na vrhu cca 9.0 m, na dnu cca 2.0m). E=2000kJ, sistem mora biti preverjen na statično obremenitev za polno zasutje (odvisno od proizvajalca sistema). Predvideno je vrtanje 7 vrtin fi 90 mm in sidranje s tremi sidri na vsaki strani ter z enim sidrom v dnu (GEWI 40 oz. po proizvajalcu, ls=4m oz. skladno z navodili geomehanika). Sistem je sestavljen iz obodne jeklene vrvi in vmesnih jeklenih vrvi med sidri, ki so amortizirane s absorbicjskimi zavorami. Vsi elementi sistema so vroče cinkani. 
</t>
    </r>
    <r>
      <rPr>
        <sz val="10"/>
        <rFont val="Arial"/>
        <family val="2"/>
      </rPr>
      <t>Nabava, dovoz ter montaža specialne lovilne ograje, vključno z dobavo, vrtanjem, vgradnjo in injektiranjem sider (po potrebi s tekstilno nogavico). Montaža skladna z navodili proizvajalca sistema. 
Potrebno upoštevati  izmero profila na mestu vgradnje in izdelavo po naročilu.</t>
    </r>
  </si>
  <si>
    <r>
      <t xml:space="preserve">PODAJNO LOVILNA OGRAJA ZA GRAPE - OG5 (pod tretjim poljem PLS LIN4)
- sestavljena iz CE certificirane specialne lovilne mreže in sekundarne mreže (pocinkano pletivo), višine 2m, skupne površine 13m2 (širina na vrhu cca 10.0 m, na dnu cca 1.5m). E=2000kJ, sistem mora biti preverjen na statično obremenitev za polno zasutje (odvisno od proizvajalca sistema). Predvideno je vrtanje 6 vrtin fi 90 in sidranje s tremi sidri gewi 40 na vsaki strani (ls=4m). Sistem je sestavljen iz obodne jeklene vrvi in vmesnih jeklenih vrvi med sidri, ki so amortizirane z absorbicjskimi zavorami. Vsi elementi sistema so vroče cinkani. 
</t>
    </r>
    <r>
      <rPr>
        <sz val="10"/>
        <rFont val="Arial"/>
        <family val="2"/>
      </rPr>
      <t>Nabava, dovoz ter montaža specialne lovilne ograje, vključno z dobavo, vrtanjem, vgradnjo in injektiranjem sider (po potrebi s tekstilno nogavico). Montaža skladna z navodili proizvajalca sistema. 
Potrebno upoštevati  izmero profila na mestu vgradnje in izdelavo po naročilu.</t>
    </r>
  </si>
  <si>
    <r>
      <t xml:space="preserve">PODAJNO LOVILNA OGRAJA ZA GRAPE - OG6 (pod šestim poljem PLS LIN5)
- sestavljena iz CE certificirane specialne lovilne mreže in sekundarne mreže (pocinkano pletivo), višine 1.5m, skupne površine 14m2 (širina na vrhu cca 12.0 m, na dnu cca 3.0m). E=3000kJ, sistem mora biti preverjen na statično obremenitev za polno zasutje (odvisno od proizvajalca sistema). Predvideno je vrtanje 7 vrtin fi 90 mm in sidranje s tremi sidri na vsaki strani ter z enim sidrom v dnu (GEWI 40 oz. po proizvajalcu, ls=4m oz. skladno z navodili geomehanika). Sistem je sestavljen iz obodne jeklene vrvi in vmesnih jeklenih vrvi med sidri, ki so amortizirane z absorbicjskimi zavorami. Vsi elementi sistema so vroče cinkani. 
</t>
    </r>
    <r>
      <rPr>
        <sz val="10"/>
        <rFont val="Arial"/>
        <family val="2"/>
      </rPr>
      <t>Nabava, dovoz ter montaža specialne lovilne ograje, vključno z dobavo, vrtanjem, vgradnjo in injektiranjem sider (po potrebi s tekstilno nogavico). Montaža skladna z navodili proizvajalca sistema. 
Potrebno upoštevati  izmero profila na mestu vgradnje in izdelavo po naročilu.</t>
    </r>
  </si>
  <si>
    <r>
      <t xml:space="preserve">PODAJNO LOVILNA OGRAJA ZA GRAPE - OG7 (pod osmim poljem PLS LIN7)
- sestavljena iz CE certificirane specialne lovilne mreže in sekundarne mreže (pocinkano pletivo), višine 3.5m, skupne površine 17m2 (širina na vrhu cca 8.0 m, na dnu cca 1.5m). E=2000kJ, sistem mora biti preverjen na statično obremenitev za polno zasutje (odvisno od proizvajalca sistema). Predvideno je vrtanje 6 vrtin fi 90 in sidranje s tremi sidri gewi 40 na vsaki strani (ls=4m). Sistem je sestavljen iz obodne jeklene vrvi in vmesnih jeklenih vrvi med sidri, ki so amortizirane s absorbicjskimi zavorami. Vsi elementi sistema so vroče cinkani. 
</t>
    </r>
    <r>
      <rPr>
        <sz val="10"/>
        <rFont val="Arial"/>
        <family val="2"/>
      </rPr>
      <t>Nabava, dovoz ter montaža specialne lovilne ograje, vključno z dobavo, vrtanjem, vgradnjo in injektiranjem sider (po potrebi s tekstilno nogavico). Montaža skladna z navodili proizvajalca sistema. 
Potrebno upoštevati  izmero profila na mestu vgradnje in izdelavo po naročilu..</t>
    </r>
  </si>
  <si>
    <r>
      <t xml:space="preserve">PODAJNO LOVILNA OGRAJA ZA GRAPE - OG8 (pod sedmim poljem PLS LIN9)
- sestavljena iz CE certificirane specialne lovilne mreže in sekundarne mreže (pocinkano pletivo), višine 3m, skupne površine 23m2 (širina na vrhu cca 12.0 m, na dnu cca 3.0m). E=250kJ, sistem mora biti preverjen na statično obremenitev za polno zasutje (odvisno od proizvajalca sistema). Predvideno je vrtanje 7 vrtin fi 90 mm in sidranje s tremi sidri na vsaki strani ter z enim sidrom v dnu (GEWI 28 oz. po proizvajalcu, ls=3m oz. skladno z navodili geomehanika) Sistem je sestavljen iz obodne jeklene vrvi in vmesnih jeklenih vrvi med sidri, ki so amortizirane z absorbicjskimi zavorami. Vsi elementi sistema so vroče cinkani. 
</t>
    </r>
    <r>
      <rPr>
        <sz val="10"/>
        <rFont val="Arial"/>
        <family val="2"/>
      </rPr>
      <t>Nabava, dovoz ter montaža specialne lovilne ograje, vključno z dobavo, vrtanjem, vgradnjo in injektiranjem sider (po potrebi s tekstilno nogavico). Montaža skladna z navodili proizvajalca sistema. 
Potrebno upoštevati  izmero profila na mestu vgradnje in izdelavo po naročilu.</t>
    </r>
  </si>
  <si>
    <t xml:space="preserve">Pri vseh podajno lovilnih sistemih je predvideno sidranje temeljnih plošč na skalni osnovi. V primeru, da se z izravnavo terena v linijah ograj ne bo zagotovilo ustrezne podlage, se sidranje temeljnih plošč prilagodi v skladu z navodili proizvajalca lovilnih sistemov. Strošek morebitnih sprememb sidranja mora biti upoštevan v postavkah predračuna. </t>
  </si>
  <si>
    <t>Opomba:</t>
  </si>
  <si>
    <t>Zapiranje vrzeli pod ograjo globine nad 40 cm s kovinsko mrežo enake kvalitete kot je uporabljena v samem podajno lovilnem sistemu ter z dodatno nosilno vrvjo (detajl zapiranja v risbah - G.4.1). Vključno z vgradnjo dodatnih sider (ocena: 3 kos, GEWI 40, ls=4m). Ocenjena površina vrzeli (odprtine) 15 m2.</t>
  </si>
  <si>
    <t>Zapiranje vrzeli pod ograjo globine do 40 cm s pričvrstitvijo spodnje nosilne jeklene vrvi k tlem (detajl zapiranja v risbah - G.4.1). Vključno z vgradnjo dodatne obodne nosilne jeklenice in dodatnih sider (ocena: 3 kos, GEWI 40, ls=4m). Ocenjena površina vrzeli (odprtine) 6 m2.</t>
  </si>
  <si>
    <t>Zapiranje vrzeli pod ograjo globine nad 40 cm s kovinsko mrežo enake kvalitete kot je uporabljena v samem podajno lovilnem sistemu ter z dodatno nosilno vrvjo (detajl zapiranja v risbah - G.4.1). Vključno z vgradnjo dodatne obodne nosilne jeklenice in dodatnih sider (ocena: 5 kos, GEWI 40, ls=4m). Ocenjena površina vrzeli (odprtine) 12 m2.</t>
  </si>
  <si>
    <t>Zapiranje vrzeli pod ograjo globine nad 40 cm s kovinsko mrežo enake kvalitete kot je uporabljena v samem podajno lovilnem sistemu (detajl zapiranja v risbah - G.4.1). Vključno z vgradnjo dodatnih sider (ocena: 8 kos, GEWI 40, ls=4m). Ocenjena površina vrzeli (odprtine) 15 m2.</t>
  </si>
  <si>
    <t>Zapiranje vrzeli pod ograjo globine nad 40 cm s kovinsko mrežo enake kvalitete kot je uporabljena v samem podajno lovilnem sistemu (detajl zapiranja v risbah - G.4.1). Vključno z vgradnjo dodatne obodne nosilne jeklenice in dodatnih sider (ocena: 5 kos, GEWI 40, ls=4m). Ocenjena površina vrzeli (odprtine) 12 m2.</t>
  </si>
  <si>
    <t>Zapiranje vrzeli pod ograjo globine do 40 cm s pričvrstitvijo spodnje nosilne jeklene vrvi k tlem (detajl zapiranja v risbah - G.4.1). Vključno z vgradnjo dodatnih sider (ocena: 4 kos, GEWI 40, ls=4m). Ocenjena površina vrzeli (odprtine) 5 m2.</t>
  </si>
  <si>
    <t>Zapiranje vrzeli pod ograjo globine do 40 cm s pričvrstitvijo spodnje nosilne jeklene vrvi k tlem (detajl zapiranja v risbah - G.4.1). Vključno z vgradnjo dodatnih sider (ocena: 3 kos, GEWI 40, ls=4m).Ocenjena površina vrzeli (odprtine) 3 m2.</t>
  </si>
  <si>
    <t>Zapiranje vrzeli pod ograjo globine nad 20 cm s kovinsko mrežo enake kvalitete kot je uporabljena v samem podajno lovilnem sistemu (detajl zapiranja v risbah - G.4.1). Vključno z vgradnjo dodatne obodne nosilne jeklenice in dodatnih sider (ocena: 13 kos, GEWI 28, ls=3m). Ocenjena površina vrzeli (odprtine) 20 m2.</t>
  </si>
  <si>
    <r>
      <rPr>
        <b/>
        <sz val="10"/>
        <rFont val="Arial"/>
        <family val="2"/>
      </rPr>
      <t>Posek in odstranitev dreves grmovja in zarasti do premera 10 cm</t>
    </r>
    <r>
      <rPr>
        <sz val="10"/>
        <rFont val="Arial"/>
        <family val="2"/>
      </rPr>
      <t>, skupaj z vsemi prenosi ter nakladanjem in odvozom na trajno deponijo, vključno s stroški deponiranja ali stabilno zalaganje</t>
    </r>
  </si>
  <si>
    <t>1a</t>
  </si>
  <si>
    <t>2a</t>
  </si>
  <si>
    <t>3a</t>
  </si>
  <si>
    <t>5a</t>
  </si>
  <si>
    <t>6a</t>
  </si>
  <si>
    <t>7a</t>
  </si>
  <si>
    <t>8a</t>
  </si>
  <si>
    <t>9a</t>
  </si>
  <si>
    <r>
      <rPr>
        <b/>
        <sz val="10"/>
        <rFont val="Arial"/>
        <family val="2"/>
      </rPr>
      <t>PRILAGOJENE MREŽE</t>
    </r>
    <r>
      <rPr>
        <sz val="10"/>
        <rFont val="Arial"/>
        <family val="2"/>
      </rPr>
      <t xml:space="preserve">
</t>
    </r>
    <r>
      <rPr>
        <b/>
        <sz val="10"/>
        <rFont val="Arial"/>
        <family val="2"/>
      </rPr>
      <t xml:space="preserve">TEŽKO POCINKANO PLETIVO
</t>
    </r>
    <r>
      <rPr>
        <sz val="10"/>
        <rFont val="Arial"/>
        <family val="2"/>
      </rPr>
      <t>Nabava, dovoz in montaža težkega pocinkanega pletiva hex 80/100/2.7, natezna trdnost 40 kN 
vključno s sidranjem v rastru 2.5/2.5 m, sidra gewi fi16 mm, L = 1.0-1.5 m, alpinistični pristop. Vključno z zaključno jeklenico v dnu premera 10 mm ter po potrebi z dodatnim prilaganjem h brežini s samozateznimi sidri (M16 * 180 mm). Dobava, vrtanje, vgradnja sider (injektiranje sider po potrebi).</t>
    </r>
  </si>
  <si>
    <r>
      <rPr>
        <b/>
        <sz val="10"/>
        <rFont val="Arial"/>
        <family val="2"/>
      </rPr>
      <t>LAHKA LOVILNA PALISADA</t>
    </r>
    <r>
      <rPr>
        <sz val="10"/>
        <rFont val="Arial"/>
        <family val="2"/>
      </rPr>
      <t xml:space="preserve">                                         Dobava in postavitev lahke lovilne ograje, višine 2m. Elementi sistema: stebri RA28mm (h=3,0m - od tega je 1m v podlagi), na 3m, 3x vzdolžna pletenica fi 12mm, mreža hexagonalna 80/100/2.7 mm, sidra RA fi 12m, l = 0.5 - 1.0 m. Dobava, vrtanje, vgradnja sider.</t>
    </r>
  </si>
  <si>
    <r>
      <rPr>
        <b/>
        <sz val="11"/>
        <rFont val="Arial"/>
        <family val="2"/>
      </rPr>
      <t>PLS-LIN7</t>
    </r>
    <r>
      <rPr>
        <b/>
        <sz val="10"/>
        <rFont val="Arial"/>
        <family val="2"/>
      </rPr>
      <t xml:space="preserve">
PODAJNO LOVILNA OGRAJA  - ETA certificirana lovilna ograja višine 5 m, dolžine 82 m, ENERGIJA 2000 kJ (upoštevati zapiranje desnega stranskega trikotnika)
</t>
    </r>
    <r>
      <rPr>
        <sz val="10"/>
        <rFont val="Arial"/>
        <family val="2"/>
      </rPr>
      <t>Nabava, transport in montaža varovalne podajno lovilne ograje z nominalno višino h = 5 m - višina merjena na sredini vsakega polja sistema. Dobava, vrtanje, vgradnja in injektiranje sider  (po potrebi s tekstilno nogavico), predvidene dolžine 3-6 m. 
Vključno z izvedbo obbetoniranega temelja pod stebri ograje. Upoštevati tudi izvedbo internega dolbrežnega sidranja med četrtim in petim poljem zaradi večje dolžine ograje.</t>
    </r>
  </si>
  <si>
    <t>OPOMBA:</t>
  </si>
  <si>
    <t xml:space="preserve">Vsi podajno lovilni sistemi se morajo izvajati s primarno mrežo iz jeklenih obročev ali podobno in sekundarno mrežo za zaustavljanje kamnov manjših premerov.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</si>
</sst>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S_I_T_-;\-* #,##0.00\ _S_I_T_-;_-* &quot;-&quot;??\ _S_I_T_-;_-@_-"/>
    <numFmt numFmtId="165" formatCode="#,##0.00\ &quot;€&quot;"/>
  </numFmts>
  <fonts count="20" x14ac:knownFonts="1">
    <font>
      <sz val="10"/>
      <name val="Arial"/>
      <charset val="238"/>
    </font>
    <font>
      <sz val="10"/>
      <name val="Arial"/>
      <family val="2"/>
      <charset val="238"/>
    </font>
    <font>
      <sz val="10"/>
      <name val="Arial"/>
      <family val="2"/>
      <charset val="238"/>
    </font>
    <font>
      <sz val="11"/>
      <color theme="1"/>
      <name val="Calibri"/>
      <family val="2"/>
      <charset val="238"/>
      <scheme val="minor"/>
    </font>
    <font>
      <b/>
      <sz val="10"/>
      <name val="Arial"/>
      <family val="2"/>
    </font>
    <font>
      <sz val="10"/>
      <name val="Arial"/>
      <family val="2"/>
    </font>
    <font>
      <b/>
      <i/>
      <sz val="11"/>
      <color indexed="63"/>
      <name val="Arial"/>
      <family val="2"/>
    </font>
    <font>
      <b/>
      <i/>
      <sz val="12"/>
      <color indexed="63"/>
      <name val="Arial"/>
      <family val="2"/>
    </font>
    <font>
      <sz val="12"/>
      <name val="Arial"/>
      <family val="2"/>
    </font>
    <font>
      <b/>
      <i/>
      <sz val="16"/>
      <color indexed="63"/>
      <name val="Arial"/>
      <family val="2"/>
    </font>
    <font>
      <b/>
      <sz val="14"/>
      <name val="Arial"/>
      <family val="2"/>
    </font>
    <font>
      <sz val="14"/>
      <name val="Arial"/>
      <family val="2"/>
    </font>
    <font>
      <sz val="7"/>
      <name val="Arial"/>
      <family val="2"/>
    </font>
    <font>
      <sz val="12"/>
      <color indexed="63"/>
      <name val="Arial"/>
      <family val="2"/>
    </font>
    <font>
      <b/>
      <sz val="11"/>
      <name val="Arial"/>
      <family val="2"/>
    </font>
    <font>
      <sz val="11"/>
      <name val="Arial"/>
      <family val="2"/>
    </font>
    <font>
      <sz val="10"/>
      <color rgb="FFFF0000"/>
      <name val="Arial"/>
      <family val="2"/>
    </font>
    <font>
      <b/>
      <sz val="10"/>
      <color rgb="FFFF0000"/>
      <name val="Arial"/>
      <family val="2"/>
      <charset val="238"/>
    </font>
    <font>
      <sz val="10"/>
      <color rgb="FFFF0000"/>
      <name val="Arial"/>
      <family val="2"/>
      <charset val="238"/>
    </font>
    <font>
      <b/>
      <sz val="10"/>
      <name val="Arial"/>
      <family val="2"/>
      <charset val="238"/>
    </font>
  </fonts>
  <fills count="3">
    <fill>
      <patternFill patternType="none"/>
    </fill>
    <fill>
      <patternFill patternType="gray125"/>
    </fill>
    <fill>
      <patternFill patternType="solid">
        <fgColor indexed="2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7">
    <xf numFmtId="0" fontId="0" fillId="0" borderId="0"/>
    <xf numFmtId="0" fontId="1" fillId="0" borderId="0"/>
    <xf numFmtId="0" fontId="3" fillId="0" borderId="0"/>
    <xf numFmtId="0" fontId="1" fillId="0" borderId="0"/>
    <xf numFmtId="0" fontId="1" fillId="0" borderId="0" applyFont="0" applyBorder="0"/>
    <xf numFmtId="0" fontId="1" fillId="0" borderId="0" applyFont="0" applyBorder="0"/>
    <xf numFmtId="0" fontId="1" fillId="0" borderId="0" applyFont="0" applyBorder="0"/>
    <xf numFmtId="0" fontId="2" fillId="0" borderId="0" applyFont="0" applyBorder="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164" fontId="1" fillId="0" borderId="0" applyFont="0" applyFill="0" applyBorder="0" applyAlignment="0" applyProtection="0"/>
  </cellStyleXfs>
  <cellXfs count="143">
    <xf numFmtId="0" fontId="0" fillId="0" borderId="0" xfId="0"/>
    <xf numFmtId="0" fontId="5" fillId="0" borderId="0" xfId="0" applyFont="1" applyBorder="1" applyAlignment="1">
      <alignment vertical="top"/>
    </xf>
    <xf numFmtId="4" fontId="5" fillId="0" borderId="0" xfId="0" applyNumberFormat="1" applyFont="1" applyBorder="1" applyAlignment="1">
      <alignment vertical="top"/>
    </xf>
    <xf numFmtId="0" fontId="5" fillId="0" borderId="0" xfId="0" applyFont="1" applyAlignment="1">
      <alignment vertical="top"/>
    </xf>
    <xf numFmtId="0" fontId="4" fillId="0" borderId="0" xfId="0" applyFont="1" applyBorder="1" applyAlignment="1">
      <alignment vertical="top"/>
    </xf>
    <xf numFmtId="0" fontId="5" fillId="0" borderId="0" xfId="0" applyFont="1" applyBorder="1" applyAlignment="1">
      <alignment vertical="center"/>
    </xf>
    <xf numFmtId="0" fontId="5" fillId="0" borderId="0" xfId="0" applyFont="1"/>
    <xf numFmtId="0" fontId="5" fillId="0" borderId="0" xfId="0" applyFont="1" applyFill="1" applyAlignment="1">
      <alignment vertical="top"/>
    </xf>
    <xf numFmtId="0" fontId="5" fillId="0" borderId="0" xfId="0" applyFont="1" applyFill="1"/>
    <xf numFmtId="0" fontId="5" fillId="0" borderId="0" xfId="0" applyFont="1" applyAlignment="1">
      <alignment vertical="center"/>
    </xf>
    <xf numFmtId="4" fontId="5" fillId="0" borderId="0" xfId="0" applyNumberFormat="1" applyFont="1" applyAlignment="1">
      <alignment vertical="center"/>
    </xf>
    <xf numFmtId="0" fontId="5" fillId="0" borderId="0" xfId="0" applyFont="1" applyBorder="1" applyAlignment="1" applyProtection="1">
      <alignment vertical="top"/>
      <protection locked="0"/>
    </xf>
    <xf numFmtId="4" fontId="5" fillId="0" borderId="0" xfId="0" applyNumberFormat="1" applyFont="1" applyBorder="1" applyAlignment="1" applyProtection="1">
      <alignment vertical="top"/>
      <protection locked="0"/>
    </xf>
    <xf numFmtId="4" fontId="5" fillId="0" borderId="1" xfId="0" applyNumberFormat="1" applyFont="1" applyFill="1" applyBorder="1" applyAlignment="1" applyProtection="1">
      <alignment horizontal="center" vertical="center"/>
      <protection locked="0"/>
    </xf>
    <xf numFmtId="0" fontId="5" fillId="0" borderId="0" xfId="0" applyFont="1" applyBorder="1" applyAlignment="1" applyProtection="1">
      <alignment vertical="top"/>
    </xf>
    <xf numFmtId="4" fontId="5" fillId="0" borderId="0" xfId="0" applyNumberFormat="1" applyFont="1" applyBorder="1" applyAlignment="1" applyProtection="1">
      <alignment vertical="top"/>
    </xf>
    <xf numFmtId="4" fontId="5" fillId="0" borderId="0" xfId="0" applyNumberFormat="1" applyFont="1" applyBorder="1" applyAlignment="1" applyProtection="1">
      <alignment horizontal="left" vertical="top"/>
    </xf>
    <xf numFmtId="49" fontId="5" fillId="0" borderId="0" xfId="0" applyNumberFormat="1" applyFont="1" applyBorder="1" applyAlignment="1" applyProtection="1">
      <alignment horizontal="left" vertical="top" wrapText="1"/>
    </xf>
    <xf numFmtId="49" fontId="5" fillId="0" borderId="0" xfId="0" applyNumberFormat="1" applyFont="1" applyBorder="1" applyAlignment="1" applyProtection="1">
      <alignment horizontal="center" vertical="top"/>
    </xf>
    <xf numFmtId="4" fontId="5" fillId="0" borderId="0" xfId="0" applyNumberFormat="1" applyFont="1" applyBorder="1" applyAlignment="1" applyProtection="1">
      <alignment horizontal="right" vertical="top"/>
    </xf>
    <xf numFmtId="165" fontId="5" fillId="0" borderId="0" xfId="0" applyNumberFormat="1" applyFont="1" applyBorder="1" applyAlignment="1" applyProtection="1">
      <alignment horizontal="right" vertical="top"/>
    </xf>
    <xf numFmtId="0" fontId="6" fillId="0" borderId="0" xfId="1" applyFont="1" applyBorder="1" applyAlignment="1" applyProtection="1">
      <alignment horizontal="left" vertical="top" wrapText="1"/>
    </xf>
    <xf numFmtId="4" fontId="10" fillId="0" borderId="0" xfId="0" applyNumberFormat="1" applyFont="1" applyBorder="1" applyAlignment="1" applyProtection="1">
      <alignment horizontal="left" vertical="top"/>
    </xf>
    <xf numFmtId="165" fontId="11" fillId="0" borderId="0" xfId="0" applyNumberFormat="1" applyFont="1" applyBorder="1" applyAlignment="1" applyProtection="1">
      <alignment horizontal="right" vertical="top"/>
    </xf>
    <xf numFmtId="4" fontId="4" fillId="0" borderId="0" xfId="0" applyNumberFormat="1" applyFont="1" applyBorder="1" applyAlignment="1" applyProtection="1">
      <alignment horizontal="left" vertical="top"/>
    </xf>
    <xf numFmtId="49" fontId="4" fillId="0" borderId="0" xfId="0" applyNumberFormat="1" applyFont="1" applyBorder="1" applyAlignment="1" applyProtection="1">
      <alignment horizontal="left" vertical="top" wrapText="1"/>
    </xf>
    <xf numFmtId="49" fontId="4" fillId="0" borderId="0" xfId="0" applyNumberFormat="1" applyFont="1" applyBorder="1" applyAlignment="1" applyProtection="1">
      <alignment horizontal="center" vertical="top"/>
    </xf>
    <xf numFmtId="4" fontId="4" fillId="0" borderId="0" xfId="0" applyNumberFormat="1" applyFont="1" applyBorder="1" applyAlignment="1" applyProtection="1">
      <alignment horizontal="right" vertical="top"/>
    </xf>
    <xf numFmtId="165" fontId="4" fillId="0" borderId="0" xfId="0" applyNumberFormat="1" applyFont="1" applyBorder="1" applyAlignment="1" applyProtection="1">
      <alignment horizontal="right" vertical="top" wrapText="1"/>
    </xf>
    <xf numFmtId="4" fontId="4" fillId="0" borderId="2" xfId="0" applyNumberFormat="1" applyFont="1" applyBorder="1" applyAlignment="1" applyProtection="1">
      <alignment horizontal="left" vertical="top"/>
    </xf>
    <xf numFmtId="49" fontId="4" fillId="0" borderId="2" xfId="0" applyNumberFormat="1" applyFont="1" applyBorder="1" applyAlignment="1" applyProtection="1">
      <alignment horizontal="left" vertical="top" wrapText="1"/>
    </xf>
    <xf numFmtId="165" fontId="4" fillId="0" borderId="2" xfId="0" applyNumberFormat="1" applyFont="1" applyBorder="1" applyAlignment="1" applyProtection="1">
      <alignment horizontal="right" vertical="top" wrapText="1"/>
    </xf>
    <xf numFmtId="165" fontId="4" fillId="0" borderId="0" xfId="0" applyNumberFormat="1" applyFont="1" applyBorder="1" applyAlignment="1" applyProtection="1">
      <alignment horizontal="right" vertical="top"/>
    </xf>
    <xf numFmtId="49" fontId="4" fillId="0" borderId="2" xfId="0" applyNumberFormat="1" applyFont="1" applyBorder="1" applyAlignment="1" applyProtection="1">
      <alignment horizontal="center" vertical="top"/>
    </xf>
    <xf numFmtId="4" fontId="4" fillId="0" borderId="2" xfId="0" applyNumberFormat="1" applyFont="1" applyBorder="1" applyAlignment="1" applyProtection="1">
      <alignment horizontal="right" vertical="top"/>
    </xf>
    <xf numFmtId="165" fontId="4" fillId="0" borderId="2" xfId="0" applyNumberFormat="1" applyFont="1" applyBorder="1" applyAlignment="1" applyProtection="1">
      <alignment horizontal="right" vertical="top"/>
    </xf>
    <xf numFmtId="4" fontId="4" fillId="0" borderId="4" xfId="0" applyNumberFormat="1" applyFont="1" applyBorder="1" applyAlignment="1" applyProtection="1">
      <alignment horizontal="left" vertical="top"/>
    </xf>
    <xf numFmtId="49" fontId="4" fillId="0" borderId="4" xfId="0" applyNumberFormat="1" applyFont="1" applyBorder="1" applyAlignment="1" applyProtection="1">
      <alignment horizontal="left" vertical="top" wrapText="1"/>
    </xf>
    <xf numFmtId="49" fontId="4" fillId="0" borderId="4" xfId="0" applyNumberFormat="1" applyFont="1" applyBorder="1" applyAlignment="1" applyProtection="1">
      <alignment horizontal="center" vertical="top"/>
    </xf>
    <xf numFmtId="4" fontId="4" fillId="0" borderId="4" xfId="0" applyNumberFormat="1" applyFont="1" applyBorder="1" applyAlignment="1" applyProtection="1">
      <alignment horizontal="right" vertical="top"/>
    </xf>
    <xf numFmtId="165" fontId="4" fillId="0" borderId="4" xfId="0" applyNumberFormat="1" applyFont="1" applyBorder="1" applyAlignment="1" applyProtection="1">
      <alignment horizontal="right" vertical="top"/>
    </xf>
    <xf numFmtId="0" fontId="7" fillId="0" borderId="0" xfId="1" applyFont="1" applyBorder="1" applyAlignment="1" applyProtection="1">
      <alignment vertical="top"/>
    </xf>
    <xf numFmtId="0" fontId="7" fillId="0" borderId="0" xfId="1" applyFont="1" applyBorder="1" applyAlignment="1" applyProtection="1">
      <alignment horizontal="right" vertical="top"/>
    </xf>
    <xf numFmtId="0" fontId="5" fillId="0" borderId="0" xfId="1" applyFont="1" applyAlignment="1" applyProtection="1">
      <alignment vertical="top"/>
    </xf>
    <xf numFmtId="2" fontId="5" fillId="0" borderId="0" xfId="1" applyNumberFormat="1" applyFont="1" applyBorder="1" applyAlignment="1" applyProtection="1">
      <alignment vertical="top"/>
    </xf>
    <xf numFmtId="2" fontId="8" fillId="0" borderId="0" xfId="1" applyNumberFormat="1" applyFont="1" applyBorder="1" applyAlignment="1" applyProtection="1">
      <alignment horizontal="left" vertical="top"/>
    </xf>
    <xf numFmtId="4" fontId="4" fillId="0" borderId="0" xfId="1" applyNumberFormat="1" applyFont="1" applyBorder="1" applyAlignment="1" applyProtection="1">
      <alignment horizontal="right" vertical="top"/>
    </xf>
    <xf numFmtId="0" fontId="12" fillId="0" borderId="0" xfId="1" applyFont="1" applyBorder="1" applyAlignment="1" applyProtection="1">
      <alignment vertical="top"/>
    </xf>
    <xf numFmtId="0" fontId="13" fillId="0" borderId="0" xfId="1" applyFont="1" applyBorder="1" applyAlignment="1" applyProtection="1">
      <alignment horizontal="right" vertical="top"/>
    </xf>
    <xf numFmtId="0" fontId="5" fillId="0" borderId="0" xfId="1" applyFont="1" applyBorder="1" applyAlignment="1" applyProtection="1">
      <alignment vertical="top"/>
    </xf>
    <xf numFmtId="0" fontId="5" fillId="0" borderId="1" xfId="1" applyFont="1" applyBorder="1" applyAlignment="1" applyProtection="1">
      <alignment vertical="top"/>
    </xf>
    <xf numFmtId="0" fontId="5" fillId="0" borderId="1" xfId="1" applyFont="1" applyBorder="1" applyAlignment="1" applyProtection="1">
      <alignment horizontal="right" vertical="top"/>
    </xf>
    <xf numFmtId="0" fontId="5" fillId="0" borderId="1" xfId="1" applyFont="1" applyBorder="1" applyAlignment="1" applyProtection="1">
      <alignment vertical="top" wrapText="1"/>
    </xf>
    <xf numFmtId="0" fontId="5" fillId="0" borderId="1" xfId="1" applyFont="1" applyBorder="1" applyAlignment="1" applyProtection="1">
      <alignment horizontal="center" vertical="top"/>
    </xf>
    <xf numFmtId="2" fontId="5" fillId="0" borderId="1" xfId="1" applyNumberFormat="1" applyFont="1" applyBorder="1" applyAlignment="1" applyProtection="1">
      <alignment horizontal="center" vertical="top"/>
    </xf>
    <xf numFmtId="4" fontId="5" fillId="0" borderId="1" xfId="1" applyNumberFormat="1" applyFont="1" applyBorder="1" applyAlignment="1" applyProtection="1">
      <alignment horizontal="center" vertical="top"/>
    </xf>
    <xf numFmtId="0" fontId="4" fillId="0" borderId="0" xfId="0" applyFont="1" applyBorder="1" applyAlignment="1" applyProtection="1">
      <alignment vertical="top"/>
    </xf>
    <xf numFmtId="4" fontId="4" fillId="2" borderId="5" xfId="0" applyNumberFormat="1" applyFont="1" applyFill="1" applyBorder="1" applyAlignment="1" applyProtection="1">
      <alignment horizontal="left" vertical="top"/>
    </xf>
    <xf numFmtId="4" fontId="4" fillId="2" borderId="0" xfId="0" applyNumberFormat="1" applyFont="1" applyFill="1" applyBorder="1" applyAlignment="1" applyProtection="1">
      <alignment horizontal="left" vertical="top"/>
    </xf>
    <xf numFmtId="49" fontId="4" fillId="2" borderId="0" xfId="0" applyNumberFormat="1" applyFont="1" applyFill="1" applyBorder="1" applyAlignment="1" applyProtection="1">
      <alignment horizontal="left" vertical="top" wrapText="1"/>
    </xf>
    <xf numFmtId="49" fontId="5" fillId="2" borderId="0" xfId="0" applyNumberFormat="1" applyFont="1" applyFill="1" applyBorder="1" applyAlignment="1" applyProtection="1">
      <alignment horizontal="center" vertical="top"/>
    </xf>
    <xf numFmtId="4" fontId="5" fillId="2" borderId="0" xfId="0" applyNumberFormat="1" applyFont="1" applyFill="1" applyBorder="1" applyAlignment="1" applyProtection="1">
      <alignment horizontal="right" vertical="top"/>
    </xf>
    <xf numFmtId="165" fontId="5" fillId="2" borderId="6" xfId="0" applyNumberFormat="1" applyFont="1" applyFill="1" applyBorder="1" applyAlignment="1" applyProtection="1">
      <alignment horizontal="right" vertical="top"/>
    </xf>
    <xf numFmtId="3" fontId="5" fillId="0" borderId="1" xfId="0" applyNumberFormat="1" applyFont="1" applyFill="1" applyBorder="1" applyAlignment="1" applyProtection="1">
      <alignment horizontal="left" vertical="top"/>
    </xf>
    <xf numFmtId="49" fontId="5" fillId="0" borderId="1" xfId="0" applyNumberFormat="1" applyFont="1" applyBorder="1" applyAlignment="1" applyProtection="1">
      <alignment horizontal="left" vertical="top" wrapText="1"/>
    </xf>
    <xf numFmtId="49" fontId="5" fillId="0" borderId="1" xfId="0" applyNumberFormat="1" applyFont="1" applyBorder="1" applyAlignment="1" applyProtection="1">
      <alignment horizontal="center" vertical="center"/>
    </xf>
    <xf numFmtId="4" fontId="5" fillId="0" borderId="1" xfId="0" applyNumberFormat="1" applyFont="1" applyBorder="1" applyAlignment="1" applyProtection="1">
      <alignment horizontal="center" vertical="center"/>
    </xf>
    <xf numFmtId="1" fontId="5" fillId="0" borderId="1" xfId="0" applyNumberFormat="1" applyFont="1" applyFill="1" applyBorder="1" applyAlignment="1" applyProtection="1">
      <alignment horizontal="left" vertical="top"/>
    </xf>
    <xf numFmtId="0" fontId="5" fillId="0" borderId="1" xfId="0" applyFont="1" applyFill="1" applyBorder="1" applyAlignment="1" applyProtection="1">
      <alignment vertical="top" wrapText="1"/>
    </xf>
    <xf numFmtId="4" fontId="5" fillId="0" borderId="1" xfId="0" applyNumberFormat="1" applyFont="1" applyFill="1" applyBorder="1" applyAlignment="1" applyProtection="1">
      <alignment horizontal="center" vertical="center"/>
    </xf>
    <xf numFmtId="49" fontId="5" fillId="0" borderId="1" xfId="0" applyNumberFormat="1" applyFont="1" applyBorder="1" applyAlignment="1" applyProtection="1">
      <alignment horizontal="center" vertical="center" wrapText="1"/>
    </xf>
    <xf numFmtId="49" fontId="4" fillId="0" borderId="1" xfId="0" applyNumberFormat="1" applyFont="1" applyBorder="1" applyAlignment="1" applyProtection="1">
      <alignment horizontal="left" vertical="top" wrapText="1"/>
    </xf>
    <xf numFmtId="1" fontId="5" fillId="0" borderId="1" xfId="0" applyNumberFormat="1" applyFont="1" applyBorder="1" applyAlignment="1" applyProtection="1">
      <alignment horizontal="left" vertical="top"/>
    </xf>
    <xf numFmtId="4" fontId="15" fillId="2" borderId="3" xfId="0" applyNumberFormat="1" applyFont="1" applyFill="1" applyBorder="1" applyAlignment="1" applyProtection="1">
      <alignment horizontal="right" vertical="top"/>
    </xf>
    <xf numFmtId="49" fontId="14" fillId="0" borderId="0" xfId="0" applyNumberFormat="1" applyFont="1" applyFill="1" applyBorder="1" applyAlignment="1" applyProtection="1">
      <alignment horizontal="left" vertical="top" wrapText="1"/>
    </xf>
    <xf numFmtId="4" fontId="15" fillId="0" borderId="0" xfId="0" applyNumberFormat="1" applyFont="1" applyFill="1" applyBorder="1" applyAlignment="1" applyProtection="1">
      <alignment horizontal="right" vertical="top"/>
    </xf>
    <xf numFmtId="165" fontId="5" fillId="0" borderId="1" xfId="0" applyNumberFormat="1" applyFont="1" applyBorder="1" applyAlignment="1" applyProtection="1">
      <alignment horizontal="center" vertical="center"/>
    </xf>
    <xf numFmtId="0" fontId="5" fillId="0" borderId="0" xfId="0" applyFont="1" applyFill="1" applyBorder="1" applyAlignment="1" applyProtection="1">
      <alignment vertical="top"/>
    </xf>
    <xf numFmtId="0" fontId="5" fillId="0" borderId="0" xfId="0" applyFont="1" applyBorder="1" applyAlignment="1" applyProtection="1">
      <alignment vertical="center"/>
    </xf>
    <xf numFmtId="0" fontId="5" fillId="0" borderId="0" xfId="0" applyFont="1" applyAlignment="1" applyProtection="1">
      <alignment vertical="center"/>
    </xf>
    <xf numFmtId="165" fontId="14" fillId="2" borderId="8" xfId="0" applyNumberFormat="1" applyFont="1" applyFill="1" applyBorder="1" applyAlignment="1" applyProtection="1">
      <alignment horizontal="right" vertical="top"/>
    </xf>
    <xf numFmtId="165" fontId="14" fillId="2" borderId="7" xfId="0" applyNumberFormat="1" applyFont="1" applyFill="1" applyBorder="1" applyAlignment="1" applyProtection="1">
      <alignment horizontal="right" vertical="top"/>
    </xf>
    <xf numFmtId="165" fontId="14" fillId="0" borderId="0" xfId="0" applyNumberFormat="1" applyFont="1" applyFill="1" applyBorder="1" applyAlignment="1" applyProtection="1">
      <alignment horizontal="right" vertical="top"/>
    </xf>
    <xf numFmtId="165" fontId="14" fillId="0" borderId="15" xfId="0" applyNumberFormat="1" applyFont="1" applyFill="1" applyBorder="1" applyAlignment="1" applyProtection="1">
      <alignment horizontal="right" vertical="top"/>
    </xf>
    <xf numFmtId="3" fontId="5" fillId="0" borderId="1" xfId="0" applyNumberFormat="1" applyFont="1" applyFill="1" applyBorder="1" applyAlignment="1" applyProtection="1">
      <alignment horizontal="center" vertical="top"/>
    </xf>
    <xf numFmtId="0" fontId="4" fillId="0" borderId="1" xfId="0" applyFont="1" applyBorder="1" applyAlignment="1" applyProtection="1">
      <alignment horizontal="justify" vertical="top" wrapText="1"/>
    </xf>
    <xf numFmtId="0" fontId="5" fillId="0" borderId="1" xfId="0" applyFont="1" applyBorder="1" applyAlignment="1" applyProtection="1">
      <alignment horizontal="left" vertical="top" wrapText="1"/>
    </xf>
    <xf numFmtId="0" fontId="5" fillId="0" borderId="1" xfId="0" applyFont="1" applyFill="1" applyBorder="1" applyAlignment="1" applyProtection="1">
      <alignment horizontal="left" vertical="top" wrapText="1"/>
    </xf>
    <xf numFmtId="4" fontId="5" fillId="0" borderId="1" xfId="0" applyNumberFormat="1" applyFont="1" applyFill="1" applyBorder="1" applyAlignment="1" applyProtection="1">
      <alignment horizontal="center" vertical="center" wrapText="1"/>
    </xf>
    <xf numFmtId="0" fontId="5" fillId="0" borderId="1" xfId="0" applyFont="1" applyBorder="1" applyAlignment="1" applyProtection="1">
      <alignment horizontal="justify" vertical="top" wrapText="1"/>
    </xf>
    <xf numFmtId="0" fontId="5" fillId="0" borderId="1" xfId="0" applyFont="1" applyBorder="1" applyAlignment="1" applyProtection="1">
      <alignment horizontal="center" vertical="center"/>
    </xf>
    <xf numFmtId="3" fontId="5" fillId="0" borderId="1" xfId="0" applyNumberFormat="1" applyFont="1" applyBorder="1" applyAlignment="1" applyProtection="1">
      <alignment horizontal="center" vertical="top"/>
    </xf>
    <xf numFmtId="0" fontId="5" fillId="0" borderId="16" xfId="0" applyFont="1" applyBorder="1" applyAlignment="1" applyProtection="1">
      <alignment horizontal="left" vertical="top" wrapText="1"/>
    </xf>
    <xf numFmtId="0" fontId="5" fillId="0" borderId="16" xfId="0" applyFont="1" applyFill="1" applyBorder="1" applyAlignment="1" applyProtection="1">
      <alignment horizontal="left" vertical="top" wrapText="1"/>
    </xf>
    <xf numFmtId="0" fontId="5" fillId="0" borderId="16" xfId="0" applyFont="1" applyBorder="1" applyAlignment="1" applyProtection="1">
      <alignment horizontal="center" vertical="center"/>
    </xf>
    <xf numFmtId="4" fontId="5" fillId="0" borderId="16" xfId="0" applyNumberFormat="1" applyFont="1" applyFill="1" applyBorder="1" applyAlignment="1" applyProtection="1">
      <alignment horizontal="center" vertical="center" wrapText="1"/>
    </xf>
    <xf numFmtId="4" fontId="15" fillId="2" borderId="18" xfId="0" applyNumberFormat="1" applyFont="1" applyFill="1" applyBorder="1" applyAlignment="1" applyProtection="1">
      <alignment horizontal="right" vertical="top"/>
    </xf>
    <xf numFmtId="165" fontId="14" fillId="2" borderId="20" xfId="0" applyNumberFormat="1" applyFont="1" applyFill="1" applyBorder="1" applyAlignment="1" applyProtection="1">
      <alignment horizontal="right" vertical="top"/>
    </xf>
    <xf numFmtId="165" fontId="14" fillId="2" borderId="19" xfId="0" applyNumberFormat="1" applyFont="1" applyFill="1" applyBorder="1" applyAlignment="1" applyProtection="1">
      <alignment horizontal="right" vertical="top"/>
    </xf>
    <xf numFmtId="4" fontId="4" fillId="2" borderId="21" xfId="0" applyNumberFormat="1" applyFont="1" applyFill="1" applyBorder="1" applyAlignment="1" applyProtection="1">
      <alignment horizontal="left" vertical="top"/>
    </xf>
    <xf numFmtId="4" fontId="4" fillId="2" borderId="22" xfId="0" applyNumberFormat="1" applyFont="1" applyFill="1" applyBorder="1" applyAlignment="1" applyProtection="1">
      <alignment horizontal="left" vertical="top"/>
    </xf>
    <xf numFmtId="49" fontId="4" fillId="2" borderId="22" xfId="0" applyNumberFormat="1" applyFont="1" applyFill="1" applyBorder="1" applyAlignment="1" applyProtection="1">
      <alignment horizontal="left" vertical="top" wrapText="1"/>
    </xf>
    <xf numFmtId="49" fontId="5" fillId="2" borderId="22" xfId="0" applyNumberFormat="1" applyFont="1" applyFill="1" applyBorder="1" applyAlignment="1" applyProtection="1">
      <alignment horizontal="center" vertical="top"/>
    </xf>
    <xf numFmtId="4" fontId="5" fillId="2" borderId="22" xfId="0" applyNumberFormat="1" applyFont="1" applyFill="1" applyBorder="1" applyAlignment="1" applyProtection="1">
      <alignment horizontal="right" vertical="top"/>
    </xf>
    <xf numFmtId="165" fontId="5" fillId="2" borderId="23" xfId="0" applyNumberFormat="1" applyFont="1" applyFill="1" applyBorder="1" applyAlignment="1" applyProtection="1">
      <alignment horizontal="right" vertical="top"/>
    </xf>
    <xf numFmtId="3" fontId="5" fillId="0" borderId="10" xfId="0" applyNumberFormat="1" applyFont="1" applyFill="1" applyBorder="1" applyAlignment="1" applyProtection="1">
      <alignment horizontal="center" vertical="top"/>
    </xf>
    <xf numFmtId="0" fontId="5" fillId="0" borderId="10" xfId="0" applyFont="1" applyBorder="1" applyAlignment="1" applyProtection="1">
      <alignment horizontal="justify" vertical="top" wrapText="1"/>
    </xf>
    <xf numFmtId="49" fontId="5" fillId="0" borderId="10" xfId="0" applyNumberFormat="1" applyFont="1" applyBorder="1" applyAlignment="1" applyProtection="1">
      <alignment horizontal="center" vertical="center"/>
    </xf>
    <xf numFmtId="4" fontId="5" fillId="0" borderId="10" xfId="0" applyNumberFormat="1" applyFont="1" applyBorder="1" applyAlignment="1" applyProtection="1">
      <alignment horizontal="center" vertical="center"/>
    </xf>
    <xf numFmtId="4" fontId="15" fillId="2" borderId="12" xfId="0" applyNumberFormat="1" applyFont="1" applyFill="1" applyBorder="1" applyAlignment="1" applyProtection="1">
      <alignment horizontal="right" vertical="top"/>
    </xf>
    <xf numFmtId="0" fontId="1" fillId="0" borderId="10" xfId="0" applyFont="1" applyBorder="1" applyAlignment="1" applyProtection="1">
      <alignment vertical="top"/>
    </xf>
    <xf numFmtId="49" fontId="1" fillId="0" borderId="16" xfId="0" applyNumberFormat="1" applyFont="1" applyBorder="1" applyAlignment="1" applyProtection="1">
      <alignment vertical="top" wrapText="1"/>
    </xf>
    <xf numFmtId="165" fontId="14" fillId="2" borderId="13" xfId="0" applyNumberFormat="1" applyFont="1" applyFill="1" applyBorder="1" applyAlignment="1" applyProtection="1">
      <alignment horizontal="right" vertical="top"/>
    </xf>
    <xf numFmtId="165" fontId="14" fillId="2" borderId="14" xfId="0" applyNumberFormat="1" applyFont="1" applyFill="1" applyBorder="1" applyAlignment="1" applyProtection="1">
      <alignment horizontal="right" vertical="top"/>
    </xf>
    <xf numFmtId="165" fontId="5" fillId="0" borderId="10" xfId="0" applyNumberFormat="1" applyFont="1" applyBorder="1" applyAlignment="1" applyProtection="1">
      <alignment horizontal="center" vertical="center"/>
    </xf>
    <xf numFmtId="0" fontId="5" fillId="0" borderId="0" xfId="0" applyFont="1" applyFill="1" applyAlignment="1" applyProtection="1">
      <alignment vertical="top"/>
    </xf>
    <xf numFmtId="0" fontId="5" fillId="0" borderId="0" xfId="0" applyFont="1" applyFill="1" applyProtection="1"/>
    <xf numFmtId="49" fontId="14" fillId="2" borderId="9" xfId="0" applyNumberFormat="1" applyFont="1" applyFill="1" applyBorder="1" applyAlignment="1" applyProtection="1">
      <alignment horizontal="left" vertical="top" wrapText="1"/>
    </xf>
    <xf numFmtId="49" fontId="14" fillId="2" borderId="3" xfId="0" applyNumberFormat="1" applyFont="1" applyFill="1" applyBorder="1" applyAlignment="1" applyProtection="1">
      <alignment horizontal="left" vertical="top" wrapText="1"/>
    </xf>
    <xf numFmtId="49" fontId="14" fillId="2" borderId="17" xfId="0" applyNumberFormat="1" applyFont="1" applyFill="1" applyBorder="1" applyAlignment="1" applyProtection="1">
      <alignment horizontal="left" vertical="top" wrapText="1"/>
    </xf>
    <xf numFmtId="49" fontId="14" fillId="2" borderId="18" xfId="0" applyNumberFormat="1" applyFont="1" applyFill="1" applyBorder="1" applyAlignment="1" applyProtection="1">
      <alignment horizontal="left" vertical="top" wrapText="1"/>
    </xf>
    <xf numFmtId="49" fontId="14" fillId="2" borderId="11" xfId="0" applyNumberFormat="1" applyFont="1" applyFill="1" applyBorder="1" applyAlignment="1" applyProtection="1">
      <alignment horizontal="left" vertical="top" wrapText="1"/>
    </xf>
    <xf numFmtId="49" fontId="14" fillId="2" borderId="12" xfId="0" applyNumberFormat="1" applyFont="1" applyFill="1" applyBorder="1" applyAlignment="1" applyProtection="1">
      <alignment horizontal="left" vertical="top" wrapText="1"/>
    </xf>
    <xf numFmtId="0" fontId="7" fillId="0" borderId="0" xfId="1" applyFont="1" applyBorder="1" applyAlignment="1" applyProtection="1">
      <alignment horizontal="left" vertical="top" wrapText="1"/>
    </xf>
    <xf numFmtId="0" fontId="9" fillId="0" borderId="0" xfId="1" applyFont="1" applyBorder="1" applyAlignment="1" applyProtection="1">
      <alignment horizontal="center" vertical="top" wrapText="1"/>
    </xf>
    <xf numFmtId="49" fontId="10" fillId="0" borderId="0" xfId="0" applyNumberFormat="1" applyFont="1" applyBorder="1" applyAlignment="1" applyProtection="1">
      <alignment horizontal="center" vertical="top" wrapText="1"/>
    </xf>
    <xf numFmtId="4" fontId="4" fillId="0" borderId="24" xfId="0" applyNumberFormat="1" applyFont="1" applyBorder="1" applyAlignment="1" applyProtection="1">
      <alignment horizontal="center" vertical="top" wrapText="1"/>
    </xf>
    <xf numFmtId="4" fontId="4" fillId="0" borderId="27" xfId="0" applyNumberFormat="1" applyFont="1" applyBorder="1" applyAlignment="1" applyProtection="1">
      <alignment horizontal="center" vertical="top" wrapText="1"/>
    </xf>
    <xf numFmtId="49" fontId="19" fillId="0" borderId="25" xfId="0" applyNumberFormat="1" applyFont="1" applyBorder="1" applyAlignment="1" applyProtection="1">
      <alignment horizontal="left" vertical="top" wrapText="1"/>
    </xf>
    <xf numFmtId="49" fontId="19" fillId="0" borderId="26" xfId="0" applyNumberFormat="1" applyFont="1" applyBorder="1" applyAlignment="1" applyProtection="1">
      <alignment horizontal="left" vertical="top" wrapText="1"/>
    </xf>
    <xf numFmtId="49" fontId="19" fillId="0" borderId="2" xfId="0" applyNumberFormat="1" applyFont="1" applyBorder="1" applyAlignment="1" applyProtection="1">
      <alignment horizontal="left" vertical="top" wrapText="1"/>
    </xf>
    <xf numFmtId="49" fontId="19" fillId="0" borderId="28" xfId="0" applyNumberFormat="1" applyFont="1" applyBorder="1" applyAlignment="1" applyProtection="1">
      <alignment horizontal="left" vertical="top" wrapText="1"/>
    </xf>
    <xf numFmtId="0" fontId="18" fillId="0" borderId="0" xfId="0" applyFont="1" applyBorder="1" applyAlignment="1" applyProtection="1">
      <alignment vertical="top"/>
    </xf>
    <xf numFmtId="0" fontId="17" fillId="0" borderId="0" xfId="0" applyFont="1" applyBorder="1" applyAlignment="1" applyProtection="1">
      <alignment vertical="top"/>
    </xf>
    <xf numFmtId="0" fontId="16" fillId="0" borderId="0" xfId="0" applyFont="1" applyBorder="1" applyAlignment="1" applyProtection="1">
      <alignment vertical="top"/>
    </xf>
    <xf numFmtId="0" fontId="16" fillId="0" borderId="0" xfId="0" applyFont="1" applyBorder="1" applyAlignment="1" applyProtection="1">
      <alignment vertical="top" wrapText="1"/>
    </xf>
    <xf numFmtId="0" fontId="16" fillId="0" borderId="0" xfId="0" applyFont="1" applyAlignment="1" applyProtection="1">
      <alignment vertical="top" wrapText="1"/>
    </xf>
    <xf numFmtId="0" fontId="16" fillId="0" borderId="0" xfId="0" applyFont="1" applyAlignment="1" applyProtection="1">
      <alignment vertical="top"/>
    </xf>
    <xf numFmtId="0" fontId="16" fillId="0" borderId="0" xfId="0" applyFont="1" applyAlignment="1" applyProtection="1">
      <alignment horizontal="left" vertical="top" wrapText="1"/>
    </xf>
    <xf numFmtId="0" fontId="16" fillId="0" borderId="0" xfId="0" applyFont="1" applyFill="1" applyBorder="1" applyAlignment="1" applyProtection="1">
      <alignment vertical="top"/>
    </xf>
    <xf numFmtId="0" fontId="16" fillId="0" borderId="0" xfId="0" applyFont="1" applyFill="1" applyBorder="1" applyAlignment="1" applyProtection="1">
      <alignment vertical="top" wrapText="1"/>
    </xf>
    <xf numFmtId="0" fontId="17" fillId="0" borderId="0" xfId="0" applyFont="1" applyAlignment="1" applyProtection="1">
      <alignment vertical="top" wrapText="1"/>
    </xf>
    <xf numFmtId="0" fontId="18" fillId="0" borderId="0" xfId="0" applyFont="1" applyFill="1" applyBorder="1" applyAlignment="1" applyProtection="1">
      <alignment vertical="top" wrapText="1"/>
    </xf>
  </cellXfs>
  <cellStyles count="17">
    <cellStyle name="Navadno" xfId="0" builtinId="0"/>
    <cellStyle name="Navadno 2" xfId="1"/>
    <cellStyle name="Navadno 3" xfId="2"/>
    <cellStyle name="Navadno 3 2" xfId="3"/>
    <cellStyle name="Navadno 3 3" xfId="4"/>
    <cellStyle name="Navadno 4" xfId="5"/>
    <cellStyle name="Navadno 5" xfId="6"/>
    <cellStyle name="Navadno 6" xfId="7"/>
    <cellStyle name="Normal 15" xfId="8"/>
    <cellStyle name="Normal 16" xfId="9"/>
    <cellStyle name="Normal 17" xfId="10"/>
    <cellStyle name="Normal 18" xfId="11"/>
    <cellStyle name="Normal 2" xfId="12"/>
    <cellStyle name="Normal 2 2" xfId="13"/>
    <cellStyle name="Normal 2 3" xfId="14"/>
    <cellStyle name="Normal 21" xfId="15"/>
    <cellStyle name="Vejica 2" xfId="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143"/>
  <sheetViews>
    <sheetView tabSelected="1" topLeftCell="A72" zoomScaleNormal="100" workbookViewId="0">
      <selection activeCell="I78" sqref="I78"/>
    </sheetView>
  </sheetViews>
  <sheetFormatPr defaultColWidth="9.140625" defaultRowHeight="12.75" x14ac:dyDescent="0.2"/>
  <cols>
    <col min="1" max="1" width="5.7109375" style="1" customWidth="1"/>
    <col min="2" max="2" width="11" style="1" customWidth="1"/>
    <col min="3" max="3" width="53.42578125" style="1" customWidth="1"/>
    <col min="4" max="5" width="8.42578125" style="1" customWidth="1"/>
    <col min="6" max="6" width="9.42578125" style="2" customWidth="1"/>
    <col min="7" max="7" width="15" style="1" customWidth="1"/>
    <col min="8" max="8" width="3.140625" style="1" customWidth="1"/>
    <col min="9" max="9" width="52.5703125" style="1" customWidth="1"/>
    <col min="10" max="255" width="9.140625" style="1"/>
    <col min="256" max="16384" width="9.140625" style="3"/>
  </cols>
  <sheetData>
    <row r="1" spans="1:9" ht="28.15" customHeight="1" x14ac:dyDescent="0.2">
      <c r="A1" s="123" t="s">
        <v>53</v>
      </c>
      <c r="B1" s="123"/>
      <c r="C1" s="123"/>
      <c r="D1" s="123"/>
      <c r="E1" s="123"/>
      <c r="F1" s="123"/>
      <c r="G1" s="123"/>
      <c r="H1" s="14"/>
      <c r="I1" s="14"/>
    </row>
    <row r="2" spans="1:9" x14ac:dyDescent="0.2">
      <c r="A2" s="14"/>
      <c r="B2" s="14"/>
      <c r="C2" s="14"/>
      <c r="D2" s="14"/>
      <c r="E2" s="14"/>
      <c r="F2" s="15"/>
      <c r="G2" s="14"/>
      <c r="H2" s="14"/>
      <c r="I2" s="14"/>
    </row>
    <row r="3" spans="1:9" x14ac:dyDescent="0.2">
      <c r="A3" s="16"/>
      <c r="B3" s="16"/>
      <c r="C3" s="17"/>
      <c r="D3" s="18"/>
      <c r="E3" s="19"/>
      <c r="F3" s="19"/>
      <c r="G3" s="20"/>
      <c r="H3" s="14"/>
      <c r="I3" s="14"/>
    </row>
    <row r="4" spans="1:9" ht="20.25" x14ac:dyDescent="0.2">
      <c r="A4" s="124" t="s">
        <v>52</v>
      </c>
      <c r="B4" s="124"/>
      <c r="C4" s="124"/>
      <c r="D4" s="124"/>
      <c r="E4" s="124"/>
      <c r="F4" s="124"/>
      <c r="G4" s="124"/>
      <c r="H4" s="14"/>
      <c r="I4" s="14"/>
    </row>
    <row r="5" spans="1:9" ht="20.25" x14ac:dyDescent="0.2">
      <c r="A5" s="124" t="s">
        <v>33</v>
      </c>
      <c r="B5" s="124"/>
      <c r="C5" s="124"/>
      <c r="D5" s="124"/>
      <c r="E5" s="124"/>
      <c r="F5" s="124"/>
      <c r="G5" s="124"/>
      <c r="H5" s="14"/>
      <c r="I5" s="14"/>
    </row>
    <row r="6" spans="1:9" ht="14.25" x14ac:dyDescent="0.2">
      <c r="A6" s="21"/>
      <c r="B6" s="21"/>
      <c r="C6" s="21"/>
      <c r="D6" s="21"/>
      <c r="E6" s="21"/>
      <c r="F6" s="21"/>
      <c r="G6" s="21"/>
      <c r="H6" s="14"/>
      <c r="I6" s="14"/>
    </row>
    <row r="7" spans="1:9" ht="18" x14ac:dyDescent="0.2">
      <c r="A7" s="22"/>
      <c r="B7" s="22"/>
      <c r="C7" s="125" t="s">
        <v>23</v>
      </c>
      <c r="D7" s="125"/>
      <c r="E7" s="125"/>
      <c r="F7" s="125"/>
      <c r="G7" s="23"/>
      <c r="H7" s="14"/>
      <c r="I7" s="14"/>
    </row>
    <row r="8" spans="1:9" x14ac:dyDescent="0.2">
      <c r="A8" s="24"/>
      <c r="B8" s="24"/>
      <c r="C8" s="25"/>
      <c r="D8" s="26"/>
      <c r="E8" s="27"/>
      <c r="F8" s="27"/>
      <c r="G8" s="20"/>
      <c r="H8" s="14"/>
      <c r="I8" s="14"/>
    </row>
    <row r="9" spans="1:9" x14ac:dyDescent="0.2">
      <c r="A9" s="24" t="s">
        <v>12</v>
      </c>
      <c r="B9" s="24"/>
      <c r="C9" s="25" t="s">
        <v>20</v>
      </c>
      <c r="D9" s="24"/>
      <c r="E9" s="25"/>
      <c r="F9" s="24"/>
      <c r="G9" s="28">
        <f>G42</f>
        <v>22500</v>
      </c>
      <c r="H9" s="14"/>
      <c r="I9" s="14"/>
    </row>
    <row r="10" spans="1:9" x14ac:dyDescent="0.2">
      <c r="A10" s="24" t="s">
        <v>13</v>
      </c>
      <c r="B10" s="24"/>
      <c r="C10" s="25" t="s">
        <v>21</v>
      </c>
      <c r="D10" s="24"/>
      <c r="E10" s="25"/>
      <c r="F10" s="24"/>
      <c r="G10" s="28">
        <f>G74</f>
        <v>0</v>
      </c>
      <c r="H10" s="14"/>
      <c r="I10" s="14"/>
    </row>
    <row r="11" spans="1:9" x14ac:dyDescent="0.2">
      <c r="A11" s="29" t="s">
        <v>18</v>
      </c>
      <c r="B11" s="29"/>
      <c r="C11" s="30" t="s">
        <v>24</v>
      </c>
      <c r="D11" s="29"/>
      <c r="E11" s="30"/>
      <c r="F11" s="29"/>
      <c r="G11" s="31">
        <f>G84</f>
        <v>0</v>
      </c>
      <c r="H11" s="14"/>
      <c r="I11" s="14"/>
    </row>
    <row r="12" spans="1:9" x14ac:dyDescent="0.2">
      <c r="A12" s="24"/>
      <c r="B12" s="24"/>
      <c r="C12" s="25" t="s">
        <v>9</v>
      </c>
      <c r="D12" s="26"/>
      <c r="E12" s="27"/>
      <c r="F12" s="27"/>
      <c r="G12" s="32">
        <f>ROUND(SUM(G9:G11),2)</f>
        <v>22500</v>
      </c>
      <c r="H12" s="14"/>
      <c r="I12" s="14"/>
    </row>
    <row r="13" spans="1:9" x14ac:dyDescent="0.2">
      <c r="A13" s="24"/>
      <c r="B13" s="24"/>
      <c r="C13" s="25" t="s">
        <v>22</v>
      </c>
      <c r="D13" s="26"/>
      <c r="E13" s="27"/>
      <c r="F13" s="27"/>
      <c r="G13" s="32">
        <f>ROUND(0.1*G12,2)</f>
        <v>2250</v>
      </c>
      <c r="H13" s="14"/>
      <c r="I13" s="14"/>
    </row>
    <row r="14" spans="1:9" x14ac:dyDescent="0.2">
      <c r="A14" s="24"/>
      <c r="B14" s="24"/>
      <c r="C14" s="30" t="s">
        <v>9</v>
      </c>
      <c r="D14" s="33"/>
      <c r="E14" s="34"/>
      <c r="F14" s="34"/>
      <c r="G14" s="35">
        <f>ROUND(SUM(G12+G13),2)</f>
        <v>24750</v>
      </c>
      <c r="H14" s="14"/>
      <c r="I14" s="14"/>
    </row>
    <row r="15" spans="1:9" x14ac:dyDescent="0.2">
      <c r="A15" s="24"/>
      <c r="B15" s="24"/>
      <c r="C15" s="25" t="s">
        <v>11</v>
      </c>
      <c r="D15" s="26"/>
      <c r="E15" s="27"/>
      <c r="F15" s="27"/>
      <c r="G15" s="32">
        <f>ROUND(G14*0.22,2)</f>
        <v>5445</v>
      </c>
      <c r="H15" s="14"/>
      <c r="I15" s="14"/>
    </row>
    <row r="16" spans="1:9" ht="13.5" thickBot="1" x14ac:dyDescent="0.25">
      <c r="A16" s="36"/>
      <c r="B16" s="36"/>
      <c r="C16" s="37" t="s">
        <v>10</v>
      </c>
      <c r="D16" s="38"/>
      <c r="E16" s="39"/>
      <c r="F16" s="39"/>
      <c r="G16" s="40">
        <f>ROUND(SUM(G14+G15),2)</f>
        <v>30195</v>
      </c>
      <c r="H16" s="14"/>
      <c r="I16" s="14"/>
    </row>
    <row r="17" spans="1:255" ht="13.5" thickTop="1" x14ac:dyDescent="0.2">
      <c r="A17" s="24"/>
      <c r="B17" s="24"/>
      <c r="C17" s="25"/>
      <c r="D17" s="26"/>
      <c r="E17" s="27"/>
      <c r="F17" s="27"/>
      <c r="G17" s="32"/>
      <c r="H17" s="14"/>
      <c r="I17" s="14"/>
    </row>
    <row r="18" spans="1:255" ht="12.75" customHeight="1" x14ac:dyDescent="0.2">
      <c r="A18" s="24"/>
      <c r="B18" s="126" t="s">
        <v>95</v>
      </c>
      <c r="C18" s="128" t="s">
        <v>96</v>
      </c>
      <c r="D18" s="128"/>
      <c r="E18" s="128"/>
      <c r="F18" s="128"/>
      <c r="G18" s="129"/>
      <c r="H18" s="14"/>
      <c r="I18" s="14"/>
    </row>
    <row r="19" spans="1:255" ht="19.5" customHeight="1" x14ac:dyDescent="0.2">
      <c r="A19" s="24"/>
      <c r="B19" s="127"/>
      <c r="C19" s="130"/>
      <c r="D19" s="130"/>
      <c r="E19" s="130"/>
      <c r="F19" s="130"/>
      <c r="G19" s="131"/>
      <c r="H19" s="14"/>
      <c r="I19" s="14"/>
    </row>
    <row r="20" spans="1:255" x14ac:dyDescent="0.2">
      <c r="A20" s="24"/>
      <c r="B20" s="24"/>
      <c r="C20" s="25"/>
      <c r="D20" s="26"/>
      <c r="E20" s="27"/>
      <c r="F20" s="27"/>
      <c r="G20" s="32"/>
      <c r="H20" s="14"/>
      <c r="I20" s="14"/>
    </row>
    <row r="21" spans="1:255" ht="15" x14ac:dyDescent="0.2">
      <c r="A21" s="14"/>
      <c r="B21" s="41"/>
      <c r="C21" s="42"/>
      <c r="D21" s="43"/>
      <c r="E21" s="44"/>
      <c r="F21" s="45"/>
      <c r="G21" s="46"/>
      <c r="H21" s="14"/>
      <c r="I21" s="14"/>
    </row>
    <row r="22" spans="1:255" ht="15" x14ac:dyDescent="0.2">
      <c r="A22" s="47"/>
      <c r="B22" s="47"/>
      <c r="C22" s="48"/>
      <c r="D22" s="49"/>
      <c r="E22" s="44"/>
      <c r="F22" s="45"/>
      <c r="G22" s="46"/>
      <c r="H22" s="14"/>
      <c r="I22" s="14"/>
    </row>
    <row r="23" spans="1:255" x14ac:dyDescent="0.2">
      <c r="A23" s="50" t="s">
        <v>3</v>
      </c>
      <c r="B23" s="51" t="s">
        <v>4</v>
      </c>
      <c r="C23" s="52" t="s">
        <v>5</v>
      </c>
      <c r="D23" s="53" t="s">
        <v>2</v>
      </c>
      <c r="E23" s="54" t="s">
        <v>6</v>
      </c>
      <c r="F23" s="54" t="s">
        <v>7</v>
      </c>
      <c r="G23" s="55" t="s">
        <v>8</v>
      </c>
      <c r="H23" s="56"/>
      <c r="I23" s="133"/>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row>
    <row r="24" spans="1:255" x14ac:dyDescent="0.2">
      <c r="A24" s="57" t="s">
        <v>12</v>
      </c>
      <c r="B24" s="58"/>
      <c r="C24" s="59" t="s">
        <v>14</v>
      </c>
      <c r="D24" s="60"/>
      <c r="E24" s="61"/>
      <c r="F24" s="61"/>
      <c r="G24" s="62"/>
      <c r="H24" s="14"/>
      <c r="I24" s="14"/>
    </row>
    <row r="25" spans="1:255" ht="48" customHeight="1" x14ac:dyDescent="0.2">
      <c r="A25" s="63">
        <v>1</v>
      </c>
      <c r="B25" s="63"/>
      <c r="C25" s="64" t="s">
        <v>44</v>
      </c>
      <c r="D25" s="65" t="s">
        <v>19</v>
      </c>
      <c r="E25" s="66">
        <v>1</v>
      </c>
      <c r="F25" s="13"/>
      <c r="G25" s="76">
        <f>ROUND(E25*F25,2)</f>
        <v>0</v>
      </c>
      <c r="H25" s="77"/>
      <c r="I25" s="14" t="s">
        <v>38</v>
      </c>
    </row>
    <row r="26" spans="1:255" ht="46.5" customHeight="1" x14ac:dyDescent="0.2">
      <c r="A26" s="67">
        <f>A25+1</f>
        <v>2</v>
      </c>
      <c r="B26" s="63"/>
      <c r="C26" s="64" t="s">
        <v>36</v>
      </c>
      <c r="D26" s="65" t="s">
        <v>0</v>
      </c>
      <c r="E26" s="66">
        <v>740</v>
      </c>
      <c r="F26" s="13"/>
      <c r="G26" s="76">
        <f t="shared" ref="G26:G41" si="0">ROUND(E26*F26,2)</f>
        <v>0</v>
      </c>
      <c r="H26" s="77"/>
      <c r="I26" s="14"/>
    </row>
    <row r="27" spans="1:255" ht="16.149999999999999" customHeight="1" x14ac:dyDescent="0.2">
      <c r="A27" s="67">
        <f>A26+1</f>
        <v>3</v>
      </c>
      <c r="B27" s="67"/>
      <c r="C27" s="68" t="s">
        <v>30</v>
      </c>
      <c r="D27" s="69" t="s">
        <v>0</v>
      </c>
      <c r="E27" s="69">
        <f>70+25+20+16+456.5</f>
        <v>587.5</v>
      </c>
      <c r="F27" s="13"/>
      <c r="G27" s="76">
        <f t="shared" si="0"/>
        <v>0</v>
      </c>
      <c r="H27" s="14"/>
      <c r="I27" s="132"/>
    </row>
    <row r="28" spans="1:255" ht="60.75" customHeight="1" x14ac:dyDescent="0.2">
      <c r="A28" s="67">
        <f>A27+1</f>
        <v>4</v>
      </c>
      <c r="B28" s="67"/>
      <c r="C28" s="64" t="s">
        <v>83</v>
      </c>
      <c r="D28" s="65" t="s">
        <v>25</v>
      </c>
      <c r="E28" s="66">
        <v>9205</v>
      </c>
      <c r="F28" s="13"/>
      <c r="G28" s="76">
        <f t="shared" si="0"/>
        <v>0</v>
      </c>
      <c r="H28" s="77"/>
      <c r="I28" s="134"/>
    </row>
    <row r="29" spans="1:255" ht="58.5" customHeight="1" x14ac:dyDescent="0.2">
      <c r="A29" s="67">
        <f t="shared" ref="A29:A35" si="1">A28+1</f>
        <v>5</v>
      </c>
      <c r="B29" s="67"/>
      <c r="C29" s="64" t="s">
        <v>45</v>
      </c>
      <c r="D29" s="70" t="s">
        <v>28</v>
      </c>
      <c r="E29" s="66">
        <v>2050</v>
      </c>
      <c r="F29" s="13"/>
      <c r="G29" s="76">
        <f t="shared" si="0"/>
        <v>0</v>
      </c>
      <c r="H29" s="77"/>
      <c r="I29" s="14"/>
    </row>
    <row r="30" spans="1:255" ht="65.25" customHeight="1" x14ac:dyDescent="0.2">
      <c r="A30" s="67">
        <f t="shared" si="1"/>
        <v>6</v>
      </c>
      <c r="B30" s="67"/>
      <c r="C30" s="64" t="s">
        <v>46</v>
      </c>
      <c r="D30" s="70" t="s">
        <v>28</v>
      </c>
      <c r="E30" s="66">
        <v>70</v>
      </c>
      <c r="F30" s="13"/>
      <c r="G30" s="76">
        <f t="shared" si="0"/>
        <v>0</v>
      </c>
      <c r="H30" s="77"/>
      <c r="I30" s="134"/>
    </row>
    <row r="31" spans="1:255" ht="91.5" customHeight="1" x14ac:dyDescent="0.2">
      <c r="A31" s="67">
        <f t="shared" si="1"/>
        <v>7</v>
      </c>
      <c r="B31" s="67"/>
      <c r="C31" s="64" t="s">
        <v>47</v>
      </c>
      <c r="D31" s="70" t="s">
        <v>28</v>
      </c>
      <c r="E31" s="66">
        <v>15</v>
      </c>
      <c r="F31" s="13"/>
      <c r="G31" s="76">
        <f t="shared" si="0"/>
        <v>0</v>
      </c>
      <c r="H31" s="77"/>
      <c r="I31" s="134"/>
    </row>
    <row r="32" spans="1:255" ht="81" customHeight="1" x14ac:dyDescent="0.2">
      <c r="A32" s="67">
        <v>8</v>
      </c>
      <c r="B32" s="67"/>
      <c r="C32" s="64" t="s">
        <v>37</v>
      </c>
      <c r="D32" s="65" t="s">
        <v>25</v>
      </c>
      <c r="E32" s="66">
        <f>520+850+1020+2350+1800</f>
        <v>6540</v>
      </c>
      <c r="F32" s="13"/>
      <c r="G32" s="76">
        <f t="shared" si="0"/>
        <v>0</v>
      </c>
      <c r="H32" s="77"/>
      <c r="I32" s="134"/>
    </row>
    <row r="33" spans="1:255" ht="57.6" customHeight="1" x14ac:dyDescent="0.2">
      <c r="A33" s="67">
        <v>9</v>
      </c>
      <c r="B33" s="67"/>
      <c r="C33" s="64" t="s">
        <v>34</v>
      </c>
      <c r="D33" s="65" t="s">
        <v>0</v>
      </c>
      <c r="E33" s="69">
        <f>70+25+20+16+456.5</f>
        <v>587.5</v>
      </c>
      <c r="F33" s="13"/>
      <c r="G33" s="76">
        <f t="shared" si="0"/>
        <v>0</v>
      </c>
      <c r="H33" s="14"/>
      <c r="I33" s="14"/>
    </row>
    <row r="34" spans="1:255" ht="74.45" customHeight="1" x14ac:dyDescent="0.2">
      <c r="A34" s="67">
        <f t="shared" si="1"/>
        <v>10</v>
      </c>
      <c r="B34" s="67"/>
      <c r="C34" s="71" t="s">
        <v>54</v>
      </c>
      <c r="D34" s="65" t="s">
        <v>19</v>
      </c>
      <c r="E34" s="66">
        <v>1</v>
      </c>
      <c r="F34" s="69">
        <v>22500</v>
      </c>
      <c r="G34" s="76">
        <f t="shared" si="0"/>
        <v>22500</v>
      </c>
      <c r="H34" s="14"/>
      <c r="I34" s="14"/>
      <c r="J34" s="2"/>
    </row>
    <row r="35" spans="1:255" s="6" customFormat="1" ht="150.6" customHeight="1" x14ac:dyDescent="0.2">
      <c r="A35" s="67">
        <f t="shared" si="1"/>
        <v>11</v>
      </c>
      <c r="B35" s="67"/>
      <c r="C35" s="71" t="s">
        <v>55</v>
      </c>
      <c r="D35" s="65" t="s">
        <v>27</v>
      </c>
      <c r="E35" s="66">
        <v>180</v>
      </c>
      <c r="F35" s="13"/>
      <c r="G35" s="76">
        <f t="shared" si="0"/>
        <v>0</v>
      </c>
      <c r="H35" s="78"/>
      <c r="I35" s="13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row>
    <row r="36" spans="1:255" s="6" customFormat="1" ht="123.75" customHeight="1" x14ac:dyDescent="0.2">
      <c r="A36" s="72">
        <f>A35+1</f>
        <v>12</v>
      </c>
      <c r="B36" s="72"/>
      <c r="C36" s="71" t="s">
        <v>48</v>
      </c>
      <c r="D36" s="65" t="s">
        <v>25</v>
      </c>
      <c r="E36" s="66">
        <v>285</v>
      </c>
      <c r="F36" s="13"/>
      <c r="G36" s="76">
        <f t="shared" si="0"/>
        <v>0</v>
      </c>
      <c r="H36" s="79"/>
      <c r="I36" s="136"/>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c r="IU36" s="9"/>
    </row>
    <row r="37" spans="1:255" s="6" customFormat="1" ht="100.15" customHeight="1" x14ac:dyDescent="0.2">
      <c r="A37" s="72">
        <v>13</v>
      </c>
      <c r="B37" s="72"/>
      <c r="C37" s="64" t="s">
        <v>39</v>
      </c>
      <c r="D37" s="65" t="s">
        <v>0</v>
      </c>
      <c r="E37" s="66">
        <v>105</v>
      </c>
      <c r="F37" s="13"/>
      <c r="G37" s="76">
        <f t="shared" si="0"/>
        <v>0</v>
      </c>
      <c r="H37" s="79"/>
      <c r="I37" s="137"/>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c r="IU37" s="9"/>
    </row>
    <row r="38" spans="1:255" s="6" customFormat="1" ht="171" customHeight="1" x14ac:dyDescent="0.2">
      <c r="A38" s="72">
        <f t="shared" ref="A38" si="2">A37+1</f>
        <v>14</v>
      </c>
      <c r="B38" s="72"/>
      <c r="C38" s="64" t="s">
        <v>56</v>
      </c>
      <c r="D38" s="70" t="s">
        <v>32</v>
      </c>
      <c r="E38" s="66">
        <v>12</v>
      </c>
      <c r="F38" s="13"/>
      <c r="G38" s="76">
        <f t="shared" si="0"/>
        <v>0</v>
      </c>
      <c r="H38" s="79"/>
      <c r="I38" s="138"/>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row>
    <row r="39" spans="1:255" s="6" customFormat="1" ht="100.9" customHeight="1" x14ac:dyDescent="0.2">
      <c r="A39" s="72">
        <v>15</v>
      </c>
      <c r="B39" s="72"/>
      <c r="C39" s="64" t="s">
        <v>31</v>
      </c>
      <c r="D39" s="70" t="s">
        <v>28</v>
      </c>
      <c r="E39" s="66">
        <v>2</v>
      </c>
      <c r="F39" s="13"/>
      <c r="G39" s="76">
        <f t="shared" si="0"/>
        <v>0</v>
      </c>
      <c r="H39" s="79"/>
      <c r="I39" s="7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c r="IS39" s="9"/>
      <c r="IT39" s="9"/>
      <c r="IU39" s="9"/>
    </row>
    <row r="40" spans="1:255" s="6" customFormat="1" ht="43.15" customHeight="1" x14ac:dyDescent="0.2">
      <c r="A40" s="72">
        <v>16</v>
      </c>
      <c r="B40" s="72"/>
      <c r="C40" s="64" t="s">
        <v>43</v>
      </c>
      <c r="D40" s="70" t="s">
        <v>28</v>
      </c>
      <c r="E40" s="66">
        <v>5</v>
      </c>
      <c r="F40" s="13"/>
      <c r="G40" s="76">
        <f t="shared" si="0"/>
        <v>0</v>
      </c>
      <c r="H40" s="79"/>
      <c r="I40" s="7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c r="IS40" s="9"/>
      <c r="IT40" s="9"/>
      <c r="IU40" s="9"/>
    </row>
    <row r="41" spans="1:255" s="6" customFormat="1" ht="46.15" customHeight="1" thickBot="1" x14ac:dyDescent="0.25">
      <c r="A41" s="72">
        <v>17</v>
      </c>
      <c r="B41" s="72"/>
      <c r="C41" s="64" t="s">
        <v>49</v>
      </c>
      <c r="D41" s="70" t="s">
        <v>27</v>
      </c>
      <c r="E41" s="66">
        <v>35</v>
      </c>
      <c r="F41" s="13"/>
      <c r="G41" s="76">
        <f t="shared" si="0"/>
        <v>0</v>
      </c>
      <c r="H41" s="79"/>
      <c r="I41" s="7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c r="IS41" s="9"/>
      <c r="IT41" s="9"/>
      <c r="IU41" s="9"/>
    </row>
    <row r="42" spans="1:255" ht="15.75" thickBot="1" x14ac:dyDescent="0.25">
      <c r="A42" s="117" t="s">
        <v>15</v>
      </c>
      <c r="B42" s="118"/>
      <c r="C42" s="118"/>
      <c r="D42" s="73"/>
      <c r="E42" s="73"/>
      <c r="F42" s="81"/>
      <c r="G42" s="80">
        <f>ROUND(SUM(G25:G41),2)</f>
        <v>22500</v>
      </c>
      <c r="H42" s="14"/>
      <c r="I42" s="14"/>
    </row>
    <row r="43" spans="1:255" ht="15" x14ac:dyDescent="0.2">
      <c r="A43" s="74"/>
      <c r="B43" s="74"/>
      <c r="C43" s="74"/>
      <c r="D43" s="75"/>
      <c r="E43" s="75"/>
      <c r="F43" s="82"/>
      <c r="G43" s="83"/>
      <c r="H43" s="14"/>
      <c r="I43" s="14"/>
    </row>
    <row r="44" spans="1:255" ht="15" x14ac:dyDescent="0.2">
      <c r="A44" s="74"/>
      <c r="B44" s="74"/>
      <c r="C44" s="74"/>
      <c r="D44" s="75"/>
      <c r="E44" s="75"/>
      <c r="F44" s="82"/>
      <c r="G44" s="82"/>
      <c r="H44" s="14"/>
      <c r="I44" s="14"/>
    </row>
    <row r="45" spans="1:255" x14ac:dyDescent="0.2">
      <c r="A45" s="50" t="s">
        <v>3</v>
      </c>
      <c r="B45" s="51" t="s">
        <v>4</v>
      </c>
      <c r="C45" s="52" t="s">
        <v>5</v>
      </c>
      <c r="D45" s="53" t="s">
        <v>2</v>
      </c>
      <c r="E45" s="54" t="s">
        <v>6</v>
      </c>
      <c r="F45" s="54" t="s">
        <v>7</v>
      </c>
      <c r="G45" s="55" t="s">
        <v>8</v>
      </c>
      <c r="H45" s="56"/>
      <c r="I45" s="56"/>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row>
    <row r="46" spans="1:255" x14ac:dyDescent="0.2">
      <c r="A46" s="57" t="s">
        <v>13</v>
      </c>
      <c r="B46" s="58"/>
      <c r="C46" s="59" t="s">
        <v>16</v>
      </c>
      <c r="D46" s="60"/>
      <c r="E46" s="61"/>
      <c r="F46" s="61"/>
      <c r="G46" s="62"/>
      <c r="H46" s="14"/>
      <c r="I46" s="14"/>
    </row>
    <row r="47" spans="1:255" ht="182.45" customHeight="1" x14ac:dyDescent="0.2">
      <c r="A47" s="67">
        <v>1</v>
      </c>
      <c r="B47" s="84"/>
      <c r="C47" s="85" t="s">
        <v>66</v>
      </c>
      <c r="D47" s="65" t="s">
        <v>0</v>
      </c>
      <c r="E47" s="69">
        <v>43</v>
      </c>
      <c r="F47" s="13"/>
      <c r="G47" s="76">
        <f>ROUND(E47*F47,2)</f>
        <v>0</v>
      </c>
      <c r="H47" s="14"/>
      <c r="I47" s="135" t="s">
        <v>38</v>
      </c>
      <c r="J47" s="2"/>
    </row>
    <row r="48" spans="1:255" ht="79.900000000000006" customHeight="1" x14ac:dyDescent="0.2">
      <c r="A48" s="86" t="s">
        <v>84</v>
      </c>
      <c r="B48" s="86"/>
      <c r="C48" s="87" t="s">
        <v>75</v>
      </c>
      <c r="D48" s="65" t="s">
        <v>19</v>
      </c>
      <c r="E48" s="88">
        <v>1</v>
      </c>
      <c r="F48" s="13"/>
      <c r="G48" s="76">
        <f t="shared" ref="G48:G73" si="3">ROUND(E48*F48,2)</f>
        <v>0</v>
      </c>
      <c r="H48" s="115"/>
      <c r="I48" s="139"/>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row>
    <row r="49" spans="1:255" ht="194.45" customHeight="1" x14ac:dyDescent="0.2">
      <c r="A49" s="67">
        <v>2</v>
      </c>
      <c r="B49" s="84"/>
      <c r="C49" s="85" t="s">
        <v>61</v>
      </c>
      <c r="D49" s="65" t="s">
        <v>0</v>
      </c>
      <c r="E49" s="69">
        <v>48</v>
      </c>
      <c r="F49" s="13"/>
      <c r="G49" s="76">
        <f t="shared" si="3"/>
        <v>0</v>
      </c>
      <c r="H49" s="14"/>
      <c r="I49" s="135"/>
      <c r="J49" s="2"/>
    </row>
    <row r="50" spans="1:255" ht="69.599999999999994" customHeight="1" x14ac:dyDescent="0.2">
      <c r="A50" s="86" t="s">
        <v>85</v>
      </c>
      <c r="B50" s="86"/>
      <c r="C50" s="87" t="s">
        <v>76</v>
      </c>
      <c r="D50" s="65" t="s">
        <v>19</v>
      </c>
      <c r="E50" s="88">
        <v>1</v>
      </c>
      <c r="F50" s="13"/>
      <c r="G50" s="76">
        <f t="shared" si="3"/>
        <v>0</v>
      </c>
      <c r="H50" s="115"/>
      <c r="I50" s="140"/>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row>
    <row r="51" spans="1:255" ht="225.6" customHeight="1" x14ac:dyDescent="0.2">
      <c r="A51" s="67">
        <v>3</v>
      </c>
      <c r="B51" s="84"/>
      <c r="C51" s="85" t="s">
        <v>60</v>
      </c>
      <c r="D51" s="65" t="s">
        <v>0</v>
      </c>
      <c r="E51" s="69">
        <v>34</v>
      </c>
      <c r="F51" s="13"/>
      <c r="G51" s="76">
        <f t="shared" si="3"/>
        <v>0</v>
      </c>
      <c r="H51" s="14"/>
      <c r="I51" s="134"/>
      <c r="J51" s="2"/>
    </row>
    <row r="52" spans="1:255" ht="92.25" customHeight="1" x14ac:dyDescent="0.2">
      <c r="A52" s="86" t="s">
        <v>86</v>
      </c>
      <c r="B52" s="86"/>
      <c r="C52" s="87" t="s">
        <v>77</v>
      </c>
      <c r="D52" s="65" t="s">
        <v>19</v>
      </c>
      <c r="E52" s="88">
        <v>1</v>
      </c>
      <c r="F52" s="13"/>
      <c r="G52" s="76">
        <f t="shared" si="3"/>
        <v>0</v>
      </c>
      <c r="H52" s="115"/>
      <c r="I52" s="140"/>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row>
    <row r="53" spans="1:255" ht="238.15" customHeight="1" x14ac:dyDescent="0.2">
      <c r="A53" s="67">
        <f>A51+1</f>
        <v>4</v>
      </c>
      <c r="B53" s="84"/>
      <c r="C53" s="85" t="s">
        <v>59</v>
      </c>
      <c r="D53" s="65" t="s">
        <v>0</v>
      </c>
      <c r="E53" s="69">
        <v>37.5</v>
      </c>
      <c r="F53" s="13"/>
      <c r="G53" s="76">
        <f t="shared" si="3"/>
        <v>0</v>
      </c>
      <c r="H53" s="14"/>
      <c r="I53" s="135"/>
      <c r="J53" s="2"/>
    </row>
    <row r="54" spans="1:255" ht="169.9" customHeight="1" x14ac:dyDescent="0.2">
      <c r="A54" s="67">
        <f>A53+1</f>
        <v>5</v>
      </c>
      <c r="B54" s="84"/>
      <c r="C54" s="85" t="s">
        <v>58</v>
      </c>
      <c r="D54" s="65" t="s">
        <v>0</v>
      </c>
      <c r="E54" s="69">
        <v>76</v>
      </c>
      <c r="F54" s="13"/>
      <c r="G54" s="76">
        <f t="shared" si="3"/>
        <v>0</v>
      </c>
      <c r="H54" s="14"/>
      <c r="I54" s="135"/>
      <c r="J54" s="2"/>
    </row>
    <row r="55" spans="1:255" ht="67.900000000000006" customHeight="1" x14ac:dyDescent="0.2">
      <c r="A55" s="86" t="s">
        <v>87</v>
      </c>
      <c r="B55" s="86"/>
      <c r="C55" s="87" t="s">
        <v>78</v>
      </c>
      <c r="D55" s="65" t="s">
        <v>19</v>
      </c>
      <c r="E55" s="88">
        <v>1</v>
      </c>
      <c r="F55" s="13"/>
      <c r="G55" s="76">
        <f t="shared" si="3"/>
        <v>0</v>
      </c>
      <c r="H55" s="115"/>
      <c r="I55" s="7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row>
    <row r="56" spans="1:255" ht="175.15" customHeight="1" x14ac:dyDescent="0.2">
      <c r="A56" s="67">
        <f t="shared" ref="A56" si="4">A54+1</f>
        <v>6</v>
      </c>
      <c r="B56" s="84"/>
      <c r="C56" s="85" t="s">
        <v>57</v>
      </c>
      <c r="D56" s="65" t="s">
        <v>0</v>
      </c>
      <c r="E56" s="69">
        <v>30</v>
      </c>
      <c r="F56" s="13"/>
      <c r="G56" s="76">
        <f t="shared" si="3"/>
        <v>0</v>
      </c>
      <c r="H56" s="14"/>
      <c r="I56" s="134"/>
      <c r="J56" s="2"/>
    </row>
    <row r="57" spans="1:255" ht="86.45" customHeight="1" x14ac:dyDescent="0.2">
      <c r="A57" s="86" t="s">
        <v>88</v>
      </c>
      <c r="B57" s="86"/>
      <c r="C57" s="87" t="s">
        <v>79</v>
      </c>
      <c r="D57" s="65" t="s">
        <v>19</v>
      </c>
      <c r="E57" s="88">
        <v>1</v>
      </c>
      <c r="F57" s="13"/>
      <c r="G57" s="76">
        <f t="shared" si="3"/>
        <v>0</v>
      </c>
      <c r="H57" s="115"/>
      <c r="I57" s="140"/>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row>
    <row r="58" spans="1:255" ht="179.45" customHeight="1" x14ac:dyDescent="0.2">
      <c r="A58" s="67">
        <f>A56+1</f>
        <v>7</v>
      </c>
      <c r="B58" s="84"/>
      <c r="C58" s="89" t="s">
        <v>94</v>
      </c>
      <c r="D58" s="65" t="s">
        <v>0</v>
      </c>
      <c r="E58" s="69">
        <v>82</v>
      </c>
      <c r="F58" s="13"/>
      <c r="G58" s="76">
        <f t="shared" si="3"/>
        <v>0</v>
      </c>
      <c r="H58" s="14"/>
      <c r="I58" s="135"/>
      <c r="J58" s="2"/>
    </row>
    <row r="59" spans="1:255" ht="73.150000000000006" customHeight="1" x14ac:dyDescent="0.2">
      <c r="A59" s="86" t="s">
        <v>89</v>
      </c>
      <c r="B59" s="86"/>
      <c r="C59" s="87" t="s">
        <v>80</v>
      </c>
      <c r="D59" s="90" t="s">
        <v>35</v>
      </c>
      <c r="E59" s="88">
        <v>1</v>
      </c>
      <c r="F59" s="13"/>
      <c r="G59" s="76">
        <f t="shared" si="3"/>
        <v>0</v>
      </c>
      <c r="H59" s="115"/>
      <c r="I59" s="140"/>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row>
    <row r="60" spans="1:255" ht="166.9" customHeight="1" x14ac:dyDescent="0.2">
      <c r="A60" s="67">
        <v>8</v>
      </c>
      <c r="B60" s="84"/>
      <c r="C60" s="85" t="s">
        <v>67</v>
      </c>
      <c r="D60" s="65" t="s">
        <v>0</v>
      </c>
      <c r="E60" s="69">
        <v>36</v>
      </c>
      <c r="F60" s="13"/>
      <c r="G60" s="76">
        <f t="shared" si="3"/>
        <v>0</v>
      </c>
      <c r="H60" s="14"/>
      <c r="I60" s="14"/>
      <c r="J60" s="2"/>
    </row>
    <row r="61" spans="1:255" ht="64.150000000000006" customHeight="1" x14ac:dyDescent="0.2">
      <c r="A61" s="86" t="s">
        <v>90</v>
      </c>
      <c r="B61" s="86"/>
      <c r="C61" s="87" t="s">
        <v>81</v>
      </c>
      <c r="D61" s="90" t="s">
        <v>19</v>
      </c>
      <c r="E61" s="88">
        <v>1</v>
      </c>
      <c r="F61" s="13"/>
      <c r="G61" s="76">
        <f t="shared" si="3"/>
        <v>0</v>
      </c>
      <c r="H61" s="115"/>
      <c r="I61" s="140"/>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row>
    <row r="62" spans="1:255" ht="198.6" customHeight="1" x14ac:dyDescent="0.2">
      <c r="A62" s="67">
        <v>9</v>
      </c>
      <c r="B62" s="84"/>
      <c r="C62" s="85" t="s">
        <v>62</v>
      </c>
      <c r="D62" s="65" t="s">
        <v>0</v>
      </c>
      <c r="E62" s="69">
        <v>70</v>
      </c>
      <c r="F62" s="13"/>
      <c r="G62" s="76">
        <f t="shared" si="3"/>
        <v>0</v>
      </c>
      <c r="H62" s="14"/>
      <c r="I62" s="14"/>
      <c r="J62" s="2"/>
    </row>
    <row r="63" spans="1:255" ht="83.45" customHeight="1" x14ac:dyDescent="0.2">
      <c r="A63" s="86" t="s">
        <v>91</v>
      </c>
      <c r="B63" s="86"/>
      <c r="C63" s="87" t="s">
        <v>82</v>
      </c>
      <c r="D63" s="90" t="s">
        <v>19</v>
      </c>
      <c r="E63" s="88">
        <v>1</v>
      </c>
      <c r="F63" s="13"/>
      <c r="G63" s="76">
        <f t="shared" si="3"/>
        <v>0</v>
      </c>
      <c r="H63" s="115"/>
      <c r="I63" s="140"/>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row>
    <row r="64" spans="1:255" s="6" customFormat="1" ht="262.14999999999998" customHeight="1" x14ac:dyDescent="0.2">
      <c r="A64" s="72">
        <v>10</v>
      </c>
      <c r="B64" s="91"/>
      <c r="C64" s="85" t="s">
        <v>63</v>
      </c>
      <c r="D64" s="65" t="s">
        <v>25</v>
      </c>
      <c r="E64" s="66">
        <v>13</v>
      </c>
      <c r="F64" s="13"/>
      <c r="G64" s="76">
        <f t="shared" si="3"/>
        <v>0</v>
      </c>
      <c r="H64" s="79"/>
      <c r="I64" s="141"/>
      <c r="J64" s="10"/>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c r="IN64" s="9"/>
      <c r="IO64" s="9"/>
      <c r="IP64" s="9"/>
      <c r="IQ64" s="9"/>
      <c r="IR64" s="9"/>
      <c r="IS64" s="9"/>
      <c r="IT64" s="9"/>
      <c r="IU64" s="9"/>
    </row>
    <row r="65" spans="1:255" s="6" customFormat="1" ht="277.14999999999998" customHeight="1" x14ac:dyDescent="0.2">
      <c r="A65" s="72">
        <f t="shared" ref="A65:A71" si="5">A64+1</f>
        <v>11</v>
      </c>
      <c r="B65" s="91"/>
      <c r="C65" s="85" t="s">
        <v>64</v>
      </c>
      <c r="D65" s="65" t="s">
        <v>25</v>
      </c>
      <c r="E65" s="66">
        <v>15</v>
      </c>
      <c r="F65" s="13"/>
      <c r="G65" s="76">
        <f t="shared" si="3"/>
        <v>0</v>
      </c>
      <c r="H65" s="79"/>
      <c r="I65" s="137"/>
      <c r="J65" s="10"/>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c r="IN65" s="9"/>
      <c r="IO65" s="9"/>
      <c r="IP65" s="9"/>
      <c r="IQ65" s="9"/>
      <c r="IR65" s="9"/>
      <c r="IS65" s="9"/>
      <c r="IT65" s="9"/>
      <c r="IU65" s="9"/>
    </row>
    <row r="66" spans="1:255" s="6" customFormat="1" ht="244.9" customHeight="1" x14ac:dyDescent="0.2">
      <c r="A66" s="72">
        <f t="shared" si="5"/>
        <v>12</v>
      </c>
      <c r="B66" s="91"/>
      <c r="C66" s="85" t="s">
        <v>65</v>
      </c>
      <c r="D66" s="65" t="s">
        <v>25</v>
      </c>
      <c r="E66" s="66">
        <v>10</v>
      </c>
      <c r="F66" s="13"/>
      <c r="G66" s="76">
        <f t="shared" si="3"/>
        <v>0</v>
      </c>
      <c r="H66" s="79"/>
      <c r="I66" s="79"/>
      <c r="J66" s="10"/>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c r="IN66" s="9"/>
      <c r="IO66" s="9"/>
      <c r="IP66" s="9"/>
      <c r="IQ66" s="9"/>
      <c r="IR66" s="9"/>
      <c r="IS66" s="9"/>
      <c r="IT66" s="9"/>
      <c r="IU66" s="9"/>
    </row>
    <row r="67" spans="1:255" s="6" customFormat="1" ht="273.60000000000002" customHeight="1" x14ac:dyDescent="0.2">
      <c r="A67" s="72">
        <f t="shared" si="5"/>
        <v>13</v>
      </c>
      <c r="B67" s="91"/>
      <c r="C67" s="85" t="s">
        <v>68</v>
      </c>
      <c r="D67" s="65" t="s">
        <v>25</v>
      </c>
      <c r="E67" s="66">
        <v>18</v>
      </c>
      <c r="F67" s="13"/>
      <c r="G67" s="76">
        <f t="shared" si="3"/>
        <v>0</v>
      </c>
      <c r="H67" s="79"/>
      <c r="I67" s="137"/>
      <c r="J67" s="10"/>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c r="HU67" s="9"/>
      <c r="HV67" s="9"/>
      <c r="HW67" s="9"/>
      <c r="HX67" s="9"/>
      <c r="HY67" s="9"/>
      <c r="HZ67" s="9"/>
      <c r="IA67" s="9"/>
      <c r="IB67" s="9"/>
      <c r="IC67" s="9"/>
      <c r="ID67" s="9"/>
      <c r="IE67" s="9"/>
      <c r="IF67" s="9"/>
      <c r="IG67" s="9"/>
      <c r="IH67" s="9"/>
      <c r="II67" s="9"/>
      <c r="IJ67" s="9"/>
      <c r="IK67" s="9"/>
      <c r="IL67" s="9"/>
      <c r="IM67" s="9"/>
      <c r="IN67" s="9"/>
      <c r="IO67" s="9"/>
      <c r="IP67" s="9"/>
      <c r="IQ67" s="9"/>
      <c r="IR67" s="9"/>
      <c r="IS67" s="9"/>
      <c r="IT67" s="9"/>
      <c r="IU67" s="9"/>
    </row>
    <row r="68" spans="1:255" s="6" customFormat="1" ht="248.45" customHeight="1" x14ac:dyDescent="0.2">
      <c r="A68" s="72">
        <v>14</v>
      </c>
      <c r="B68" s="91"/>
      <c r="C68" s="85" t="s">
        <v>69</v>
      </c>
      <c r="D68" s="65" t="s">
        <v>25</v>
      </c>
      <c r="E68" s="66">
        <v>13</v>
      </c>
      <c r="F68" s="13"/>
      <c r="G68" s="76">
        <f t="shared" si="3"/>
        <v>0</v>
      </c>
      <c r="H68" s="79"/>
      <c r="I68" s="137"/>
      <c r="J68" s="10"/>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c r="HQ68" s="9"/>
      <c r="HR68" s="9"/>
      <c r="HS68" s="9"/>
      <c r="HT68" s="9"/>
      <c r="HU68" s="9"/>
      <c r="HV68" s="9"/>
      <c r="HW68" s="9"/>
      <c r="HX68" s="9"/>
      <c r="HY68" s="9"/>
      <c r="HZ68" s="9"/>
      <c r="IA68" s="9"/>
      <c r="IB68" s="9"/>
      <c r="IC68" s="9"/>
      <c r="ID68" s="9"/>
      <c r="IE68" s="9"/>
      <c r="IF68" s="9"/>
      <c r="IG68" s="9"/>
      <c r="IH68" s="9"/>
      <c r="II68" s="9"/>
      <c r="IJ68" s="9"/>
      <c r="IK68" s="9"/>
      <c r="IL68" s="9"/>
      <c r="IM68" s="9"/>
      <c r="IN68" s="9"/>
      <c r="IO68" s="9"/>
      <c r="IP68" s="9"/>
      <c r="IQ68" s="9"/>
      <c r="IR68" s="9"/>
      <c r="IS68" s="9"/>
      <c r="IT68" s="9"/>
      <c r="IU68" s="9"/>
    </row>
    <row r="69" spans="1:255" s="6" customFormat="1" ht="273" customHeight="1" x14ac:dyDescent="0.2">
      <c r="A69" s="72">
        <v>15</v>
      </c>
      <c r="B69" s="91"/>
      <c r="C69" s="85" t="s">
        <v>70</v>
      </c>
      <c r="D69" s="65" t="s">
        <v>25</v>
      </c>
      <c r="E69" s="66">
        <v>14</v>
      </c>
      <c r="F69" s="13"/>
      <c r="G69" s="76">
        <f t="shared" si="3"/>
        <v>0</v>
      </c>
      <c r="H69" s="79"/>
      <c r="I69" s="79"/>
      <c r="J69" s="10"/>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c r="IL69" s="9"/>
      <c r="IM69" s="9"/>
      <c r="IN69" s="9"/>
      <c r="IO69" s="9"/>
      <c r="IP69" s="9"/>
      <c r="IQ69" s="9"/>
      <c r="IR69" s="9"/>
      <c r="IS69" s="9"/>
      <c r="IT69" s="9"/>
      <c r="IU69" s="9"/>
    </row>
    <row r="70" spans="1:255" s="6" customFormat="1" ht="251.45" customHeight="1" x14ac:dyDescent="0.2">
      <c r="A70" s="72">
        <f t="shared" si="5"/>
        <v>16</v>
      </c>
      <c r="B70" s="91"/>
      <c r="C70" s="85" t="s">
        <v>71</v>
      </c>
      <c r="D70" s="65" t="s">
        <v>25</v>
      </c>
      <c r="E70" s="66">
        <v>17</v>
      </c>
      <c r="F70" s="13"/>
      <c r="G70" s="76">
        <f t="shared" si="3"/>
        <v>0</v>
      </c>
      <c r="H70" s="79"/>
      <c r="I70" s="79"/>
      <c r="J70" s="10"/>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c r="HU70" s="9"/>
      <c r="HV70" s="9"/>
      <c r="HW70" s="9"/>
      <c r="HX70" s="9"/>
      <c r="HY70" s="9"/>
      <c r="HZ70" s="9"/>
      <c r="IA70" s="9"/>
      <c r="IB70" s="9"/>
      <c r="IC70" s="9"/>
      <c r="ID70" s="9"/>
      <c r="IE70" s="9"/>
      <c r="IF70" s="9"/>
      <c r="IG70" s="9"/>
      <c r="IH70" s="9"/>
      <c r="II70" s="9"/>
      <c r="IJ70" s="9"/>
      <c r="IK70" s="9"/>
      <c r="IL70" s="9"/>
      <c r="IM70" s="9"/>
      <c r="IN70" s="9"/>
      <c r="IO70" s="9"/>
      <c r="IP70" s="9"/>
      <c r="IQ70" s="9"/>
      <c r="IR70" s="9"/>
      <c r="IS70" s="9"/>
      <c r="IT70" s="9"/>
      <c r="IU70" s="9"/>
    </row>
    <row r="71" spans="1:255" s="6" customFormat="1" ht="255" customHeight="1" x14ac:dyDescent="0.2">
      <c r="A71" s="72">
        <f t="shared" si="5"/>
        <v>17</v>
      </c>
      <c r="B71" s="91"/>
      <c r="C71" s="85" t="s">
        <v>72</v>
      </c>
      <c r="D71" s="65" t="s">
        <v>25</v>
      </c>
      <c r="E71" s="66">
        <v>23</v>
      </c>
      <c r="F71" s="13"/>
      <c r="G71" s="76">
        <f t="shared" si="3"/>
        <v>0</v>
      </c>
      <c r="H71" s="79"/>
      <c r="I71" s="137" t="s">
        <v>38</v>
      </c>
      <c r="J71" s="10"/>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c r="HU71" s="9"/>
      <c r="HV71" s="9"/>
      <c r="HW71" s="9"/>
      <c r="HX71" s="9"/>
      <c r="HY71" s="9"/>
      <c r="HZ71" s="9"/>
      <c r="IA71" s="9"/>
      <c r="IB71" s="9"/>
      <c r="IC71" s="9"/>
      <c r="ID71" s="9"/>
      <c r="IE71" s="9"/>
      <c r="IF71" s="9"/>
      <c r="IG71" s="9"/>
      <c r="IH71" s="9"/>
      <c r="II71" s="9"/>
      <c r="IJ71" s="9"/>
      <c r="IK71" s="9"/>
      <c r="IL71" s="9"/>
      <c r="IM71" s="9"/>
      <c r="IN71" s="9"/>
      <c r="IO71" s="9"/>
      <c r="IP71" s="9"/>
      <c r="IQ71" s="9"/>
      <c r="IR71" s="9"/>
      <c r="IS71" s="9"/>
      <c r="IT71" s="9"/>
      <c r="IU71" s="9"/>
    </row>
    <row r="72" spans="1:255" s="6" customFormat="1" ht="124.5" customHeight="1" x14ac:dyDescent="0.2">
      <c r="A72" s="86">
        <v>18</v>
      </c>
      <c r="B72" s="92"/>
      <c r="C72" s="93" t="s">
        <v>92</v>
      </c>
      <c r="D72" s="94" t="s">
        <v>25</v>
      </c>
      <c r="E72" s="95">
        <v>4740</v>
      </c>
      <c r="F72" s="13"/>
      <c r="G72" s="76">
        <f t="shared" si="3"/>
        <v>0</v>
      </c>
      <c r="H72" s="116"/>
      <c r="I72" s="139"/>
      <c r="J72" s="7"/>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row>
    <row r="73" spans="1:255" s="6" customFormat="1" ht="87.75" customHeight="1" x14ac:dyDescent="0.2">
      <c r="A73" s="86">
        <v>19</v>
      </c>
      <c r="B73" s="86"/>
      <c r="C73" s="87" t="s">
        <v>93</v>
      </c>
      <c r="D73" s="90" t="s">
        <v>27</v>
      </c>
      <c r="E73" s="88">
        <v>131</v>
      </c>
      <c r="F73" s="13"/>
      <c r="G73" s="76">
        <f t="shared" si="3"/>
        <v>0</v>
      </c>
      <c r="H73" s="116"/>
      <c r="I73" s="142"/>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row>
    <row r="74" spans="1:255" ht="15.75" thickBot="1" x14ac:dyDescent="0.25">
      <c r="A74" s="119" t="s">
        <v>17</v>
      </c>
      <c r="B74" s="120"/>
      <c r="C74" s="120"/>
      <c r="D74" s="96"/>
      <c r="E74" s="96"/>
      <c r="F74" s="98"/>
      <c r="G74" s="97">
        <f>ROUND(SUM(G47:G73),2)</f>
        <v>0</v>
      </c>
      <c r="H74" s="14"/>
      <c r="I74" s="14"/>
    </row>
    <row r="75" spans="1:255" ht="15" x14ac:dyDescent="0.2">
      <c r="A75" s="74"/>
      <c r="B75" s="74"/>
      <c r="C75" s="74"/>
      <c r="D75" s="75"/>
      <c r="E75" s="75"/>
      <c r="F75" s="82"/>
      <c r="G75" s="83"/>
      <c r="H75" s="14"/>
      <c r="I75" s="14"/>
    </row>
    <row r="76" spans="1:255" x14ac:dyDescent="0.2">
      <c r="A76" s="16"/>
      <c r="B76" s="16"/>
      <c r="C76" s="17"/>
      <c r="D76" s="18"/>
      <c r="E76" s="19"/>
      <c r="F76" s="19"/>
      <c r="G76" s="20"/>
      <c r="H76" s="14"/>
      <c r="I76" s="14"/>
    </row>
    <row r="77" spans="1:255" x14ac:dyDescent="0.2">
      <c r="A77" s="99" t="s">
        <v>18</v>
      </c>
      <c r="B77" s="100"/>
      <c r="C77" s="101" t="s">
        <v>24</v>
      </c>
      <c r="D77" s="102"/>
      <c r="E77" s="103"/>
      <c r="F77" s="103"/>
      <c r="G77" s="104"/>
      <c r="H77" s="14"/>
      <c r="I77" s="14"/>
    </row>
    <row r="78" spans="1:255" ht="81" customHeight="1" x14ac:dyDescent="0.2">
      <c r="A78" s="67">
        <v>1</v>
      </c>
      <c r="B78" s="105"/>
      <c r="C78" s="106" t="s">
        <v>40</v>
      </c>
      <c r="D78" s="107" t="s">
        <v>1</v>
      </c>
      <c r="E78" s="108">
        <v>96</v>
      </c>
      <c r="F78" s="13"/>
      <c r="G78" s="114">
        <f>ROUND(E78*F78,2)</f>
        <v>0</v>
      </c>
      <c r="H78" s="14"/>
      <c r="I78" s="14"/>
      <c r="J78" s="2"/>
    </row>
    <row r="79" spans="1:255" ht="72.75" customHeight="1" x14ac:dyDescent="0.2">
      <c r="A79" s="67">
        <f>A78+1</f>
        <v>2</v>
      </c>
      <c r="B79" s="84"/>
      <c r="C79" s="89" t="s">
        <v>41</v>
      </c>
      <c r="D79" s="65" t="s">
        <v>1</v>
      </c>
      <c r="E79" s="66">
        <v>72</v>
      </c>
      <c r="F79" s="13"/>
      <c r="G79" s="114">
        <f t="shared" ref="G79:G83" si="6">ROUND(E79*F79,2)</f>
        <v>0</v>
      </c>
      <c r="H79" s="14"/>
      <c r="I79" s="14" t="s">
        <v>38</v>
      </c>
      <c r="J79" s="2"/>
    </row>
    <row r="80" spans="1:255" ht="63.75" x14ac:dyDescent="0.2">
      <c r="A80" s="67">
        <f t="shared" ref="A80" si="7">A79+1</f>
        <v>3</v>
      </c>
      <c r="B80" s="84"/>
      <c r="C80" s="89" t="s">
        <v>50</v>
      </c>
      <c r="D80" s="65" t="s">
        <v>19</v>
      </c>
      <c r="E80" s="66">
        <v>10</v>
      </c>
      <c r="F80" s="13"/>
      <c r="G80" s="114">
        <f t="shared" si="6"/>
        <v>0</v>
      </c>
      <c r="H80" s="14"/>
      <c r="I80" s="14"/>
      <c r="J80" s="2"/>
    </row>
    <row r="81" spans="1:10" ht="16.899999999999999" customHeight="1" x14ac:dyDescent="0.2">
      <c r="A81" s="67">
        <v>4</v>
      </c>
      <c r="B81" s="67"/>
      <c r="C81" s="64" t="s">
        <v>26</v>
      </c>
      <c r="D81" s="65" t="s">
        <v>19</v>
      </c>
      <c r="E81" s="66">
        <v>1</v>
      </c>
      <c r="F81" s="13"/>
      <c r="G81" s="114">
        <f t="shared" si="6"/>
        <v>0</v>
      </c>
      <c r="H81" s="14"/>
      <c r="I81" s="14"/>
    </row>
    <row r="82" spans="1:10" ht="15" customHeight="1" x14ac:dyDescent="0.2">
      <c r="A82" s="67">
        <v>5</v>
      </c>
      <c r="B82" s="84"/>
      <c r="C82" s="89" t="s">
        <v>51</v>
      </c>
      <c r="D82" s="65" t="s">
        <v>19</v>
      </c>
      <c r="E82" s="66">
        <v>1</v>
      </c>
      <c r="F82" s="13"/>
      <c r="G82" s="114">
        <f>ROUND(E82*F82,2)</f>
        <v>0</v>
      </c>
      <c r="H82" s="14"/>
      <c r="I82" s="14"/>
      <c r="J82" s="2"/>
    </row>
    <row r="83" spans="1:10" ht="37.5" customHeight="1" thickBot="1" x14ac:dyDescent="0.25">
      <c r="A83" s="67">
        <v>6</v>
      </c>
      <c r="B83" s="67"/>
      <c r="C83" s="89" t="s">
        <v>42</v>
      </c>
      <c r="D83" s="65" t="s">
        <v>19</v>
      </c>
      <c r="E83" s="66">
        <v>1</v>
      </c>
      <c r="F83" s="13"/>
      <c r="G83" s="114">
        <f t="shared" si="6"/>
        <v>0</v>
      </c>
      <c r="H83" s="14"/>
      <c r="I83" s="14"/>
    </row>
    <row r="84" spans="1:10" ht="15" x14ac:dyDescent="0.2">
      <c r="A84" s="121" t="s">
        <v>29</v>
      </c>
      <c r="B84" s="122"/>
      <c r="C84" s="122"/>
      <c r="D84" s="109"/>
      <c r="E84" s="109"/>
      <c r="F84" s="112"/>
      <c r="G84" s="113">
        <f>ROUND(SUM(G78:G83),2)</f>
        <v>0</v>
      </c>
      <c r="H84" s="14"/>
      <c r="I84" s="14"/>
    </row>
    <row r="85" spans="1:10" x14ac:dyDescent="0.2">
      <c r="A85" s="14"/>
      <c r="B85" s="14"/>
      <c r="C85" s="14"/>
      <c r="D85" s="14"/>
      <c r="E85" s="14"/>
      <c r="F85" s="15"/>
      <c r="G85" s="14"/>
      <c r="H85" s="14"/>
      <c r="I85" s="14"/>
    </row>
    <row r="86" spans="1:10" x14ac:dyDescent="0.2">
      <c r="A86" s="14"/>
      <c r="B86" s="14"/>
      <c r="C86" s="14"/>
      <c r="D86" s="14"/>
      <c r="E86" s="14"/>
      <c r="F86" s="15"/>
      <c r="G86" s="14"/>
      <c r="H86" s="14"/>
      <c r="I86" s="14"/>
    </row>
    <row r="87" spans="1:10" x14ac:dyDescent="0.2">
      <c r="A87" s="14"/>
      <c r="B87" s="14"/>
      <c r="C87" s="110" t="s">
        <v>74</v>
      </c>
      <c r="D87" s="14"/>
      <c r="E87" s="14"/>
      <c r="F87" s="15"/>
      <c r="G87" s="14"/>
      <c r="H87" s="14"/>
      <c r="I87" s="14"/>
    </row>
    <row r="88" spans="1:10" ht="76.5" x14ac:dyDescent="0.2">
      <c r="A88" s="14"/>
      <c r="B88" s="14"/>
      <c r="C88" s="111" t="s">
        <v>73</v>
      </c>
      <c r="D88" s="14"/>
      <c r="E88" s="14"/>
      <c r="F88" s="15"/>
      <c r="G88" s="14"/>
      <c r="H88" s="14"/>
      <c r="I88" s="14"/>
    </row>
    <row r="89" spans="1:10" x14ac:dyDescent="0.2">
      <c r="A89" s="14"/>
      <c r="B89" s="14"/>
      <c r="C89" s="14"/>
      <c r="D89" s="14"/>
      <c r="E89" s="14"/>
      <c r="F89" s="15"/>
      <c r="G89" s="14"/>
      <c r="H89" s="14"/>
      <c r="I89" s="14"/>
    </row>
    <row r="90" spans="1:10" x14ac:dyDescent="0.2">
      <c r="A90" s="14"/>
      <c r="B90" s="14"/>
      <c r="C90" s="14"/>
      <c r="D90" s="14"/>
      <c r="E90" s="14"/>
      <c r="F90" s="15"/>
      <c r="G90" s="14"/>
      <c r="H90" s="14"/>
      <c r="I90" s="14"/>
    </row>
    <row r="91" spans="1:10" x14ac:dyDescent="0.2">
      <c r="A91" s="14"/>
      <c r="B91" s="14"/>
      <c r="C91" s="14"/>
      <c r="D91" s="14"/>
      <c r="E91" s="14"/>
      <c r="F91" s="15"/>
      <c r="G91" s="14"/>
      <c r="H91" s="14"/>
      <c r="I91" s="14"/>
    </row>
    <row r="92" spans="1:10" x14ac:dyDescent="0.2">
      <c r="A92" s="14"/>
      <c r="B92" s="14"/>
      <c r="C92" s="14"/>
      <c r="D92" s="14"/>
      <c r="E92" s="14"/>
      <c r="F92" s="15"/>
      <c r="G92" s="14"/>
      <c r="H92" s="14"/>
      <c r="I92" s="14"/>
    </row>
    <row r="93" spans="1:10" x14ac:dyDescent="0.2">
      <c r="A93" s="14"/>
      <c r="B93" s="14"/>
      <c r="C93" s="14"/>
      <c r="D93" s="14"/>
      <c r="E93" s="14"/>
      <c r="F93" s="15"/>
      <c r="G93" s="14"/>
      <c r="H93" s="14"/>
      <c r="I93" s="14"/>
    </row>
    <row r="94" spans="1:10" x14ac:dyDescent="0.2">
      <c r="A94" s="14"/>
      <c r="B94" s="14"/>
      <c r="C94" s="14"/>
      <c r="D94" s="14"/>
      <c r="E94" s="14"/>
      <c r="F94" s="15"/>
      <c r="G94" s="14"/>
      <c r="H94" s="14"/>
      <c r="I94" s="14"/>
    </row>
    <row r="95" spans="1:10" x14ac:dyDescent="0.2">
      <c r="A95" s="14"/>
      <c r="B95" s="14"/>
      <c r="C95" s="14"/>
      <c r="D95" s="14"/>
      <c r="E95" s="14"/>
      <c r="F95" s="15"/>
      <c r="G95" s="14"/>
      <c r="H95" s="14"/>
      <c r="I95" s="14"/>
    </row>
    <row r="96" spans="1:10" x14ac:dyDescent="0.2">
      <c r="A96" s="11"/>
      <c r="B96" s="11"/>
      <c r="C96" s="11"/>
      <c r="D96" s="11"/>
      <c r="E96" s="11"/>
      <c r="F96" s="12"/>
      <c r="G96" s="11"/>
      <c r="H96" s="11"/>
      <c r="I96" s="11"/>
    </row>
    <row r="97" spans="1:9" x14ac:dyDescent="0.2">
      <c r="A97" s="11"/>
      <c r="B97" s="11"/>
      <c r="C97" s="11"/>
      <c r="D97" s="11"/>
      <c r="E97" s="11"/>
      <c r="F97" s="12"/>
      <c r="G97" s="11"/>
      <c r="H97" s="11"/>
      <c r="I97" s="11"/>
    </row>
    <row r="98" spans="1:9" x14ac:dyDescent="0.2">
      <c r="A98" s="11"/>
      <c r="B98" s="11"/>
      <c r="C98" s="11"/>
      <c r="D98" s="11"/>
      <c r="E98" s="11"/>
      <c r="F98" s="12"/>
      <c r="G98" s="11"/>
      <c r="H98" s="11"/>
      <c r="I98" s="11"/>
    </row>
    <row r="99" spans="1:9" x14ac:dyDescent="0.2">
      <c r="A99" s="11"/>
      <c r="B99" s="11"/>
      <c r="C99" s="11"/>
      <c r="D99" s="11"/>
      <c r="E99" s="11"/>
      <c r="F99" s="12"/>
      <c r="G99" s="11"/>
      <c r="H99" s="11"/>
      <c r="I99" s="11"/>
    </row>
    <row r="100" spans="1:9" x14ac:dyDescent="0.2">
      <c r="A100" s="11"/>
      <c r="B100" s="11"/>
      <c r="C100" s="11"/>
      <c r="D100" s="11"/>
      <c r="E100" s="11"/>
      <c r="F100" s="12"/>
      <c r="G100" s="11"/>
      <c r="H100" s="11"/>
      <c r="I100" s="11"/>
    </row>
    <row r="101" spans="1:9" x14ac:dyDescent="0.2">
      <c r="A101" s="11"/>
      <c r="B101" s="11"/>
      <c r="C101" s="11"/>
      <c r="D101" s="11"/>
      <c r="E101" s="11"/>
      <c r="F101" s="12"/>
      <c r="G101" s="11"/>
      <c r="H101" s="11"/>
      <c r="I101" s="11"/>
    </row>
    <row r="102" spans="1:9" x14ac:dyDescent="0.2">
      <c r="A102" s="11"/>
      <c r="B102" s="11"/>
      <c r="C102" s="11"/>
      <c r="D102" s="11"/>
      <c r="E102" s="11"/>
      <c r="F102" s="12"/>
      <c r="G102" s="11"/>
      <c r="H102" s="11"/>
      <c r="I102" s="11"/>
    </row>
    <row r="103" spans="1:9" x14ac:dyDescent="0.2">
      <c r="A103" s="11"/>
      <c r="B103" s="11"/>
      <c r="C103" s="11"/>
      <c r="D103" s="11"/>
      <c r="E103" s="11"/>
      <c r="F103" s="12"/>
      <c r="G103" s="11"/>
      <c r="H103" s="11"/>
      <c r="I103" s="11"/>
    </row>
    <row r="104" spans="1:9" x14ac:dyDescent="0.2">
      <c r="A104" s="11"/>
      <c r="B104" s="11"/>
      <c r="C104" s="11"/>
      <c r="D104" s="11"/>
      <c r="E104" s="11"/>
      <c r="F104" s="12"/>
      <c r="G104" s="11"/>
      <c r="H104" s="11"/>
      <c r="I104" s="11"/>
    </row>
    <row r="105" spans="1:9" x14ac:dyDescent="0.2">
      <c r="A105" s="11"/>
      <c r="B105" s="11"/>
      <c r="C105" s="11"/>
      <c r="D105" s="11"/>
      <c r="E105" s="11"/>
      <c r="F105" s="12"/>
      <c r="G105" s="11"/>
      <c r="H105" s="11"/>
      <c r="I105" s="11"/>
    </row>
    <row r="106" spans="1:9" x14ac:dyDescent="0.2">
      <c r="A106" s="11"/>
      <c r="B106" s="11"/>
      <c r="C106" s="11"/>
      <c r="D106" s="11"/>
      <c r="E106" s="11"/>
      <c r="F106" s="12"/>
      <c r="G106" s="11"/>
      <c r="H106" s="11"/>
      <c r="I106" s="11"/>
    </row>
    <row r="143" spans="9:9" x14ac:dyDescent="0.2">
      <c r="I143" s="1" t="s">
        <v>38</v>
      </c>
    </row>
  </sheetData>
  <sheetProtection algorithmName="SHA-512" hashValue="tMktcWDC4U41IwJ692dIJXTlindJZBD266hP+ET7/NYksjYGA5MQNnwPvYczAYqYpuBAcGoFfGsD9dn1/SkHvQ==" saltValue="+AnHYxadsk4TUxdrkTdQhg==" spinCount="100000" sheet="1" objects="1" scenarios="1"/>
  <mergeCells count="9">
    <mergeCell ref="A42:C42"/>
    <mergeCell ref="A74:C74"/>
    <mergeCell ref="A84:C84"/>
    <mergeCell ref="A1:G1"/>
    <mergeCell ref="A4:G4"/>
    <mergeCell ref="A5:G5"/>
    <mergeCell ref="C7:F7"/>
    <mergeCell ref="C18:G19"/>
    <mergeCell ref="B18:B19"/>
  </mergeCells>
  <dataValidations count="1">
    <dataValidation type="custom" allowBlank="1" showInputMessage="1" showErrorMessage="1" errorTitle="Preverite vnos" error="Cena/EM je potrebno vnesti zaokroženo na dve decimalni mesti natančno." sqref="F25:F41 F47:F73 F78:F83">
      <formula1>F25=ROUND(F25,2)</formula1>
    </dataValidation>
  </dataValidations>
  <pageMargins left="0.78740157480314965" right="0.39370078740157483" top="0.74803149606299213" bottom="0.74803149606299213" header="0.31496062992125984" footer="0.31496062992125984"/>
  <pageSetup paperSize="9" scale="82" fitToHeight="0" orientation="portrait" r:id="rId1"/>
  <headerFooter>
    <oddFooter>&amp;CStran &amp;P&amp;R&amp;A - POPIS DEL</oddFooter>
  </headerFooter>
  <colBreaks count="1" manualBreakCount="1">
    <brk id="8" max="1048575" man="1"/>
  </colBreaks>
  <ignoredErrors>
    <ignoredError sqref="G1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1</vt:i4>
      </vt:variant>
    </vt:vector>
  </HeadingPairs>
  <TitlesOfParts>
    <vt:vector size="2" baseType="lpstr">
      <vt:lpstr>UŠNIK-PLAVE</vt:lpstr>
      <vt:lpstr>'UŠNIK-PLAVE'!Področje_tiskanja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xxx</dc:creator>
  <cp:lastModifiedBy>Petra Dimnik</cp:lastModifiedBy>
  <cp:lastPrinted>2021-03-10T06:30:15Z</cp:lastPrinted>
  <dcterms:created xsi:type="dcterms:W3CDTF">2006-12-02T22:08:18Z</dcterms:created>
  <dcterms:modified xsi:type="dcterms:W3CDTF">2021-04-12T10:24:04Z</dcterms:modified>
</cp:coreProperties>
</file>